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O:\Sensitivt\Forskning\29_2018_KvIP\INT\18 KvIP\2026\Standardene\"/>
    </mc:Choice>
  </mc:AlternateContent>
  <xr:revisionPtr revIDLastSave="0" documentId="13_ncr:1_{7BE7B63F-D8B8-4538-8B8C-884B726FF447}" xr6:coauthVersionLast="47" xr6:coauthVersionMax="47" xr10:uidLastSave="{00000000-0000-0000-0000-000000000000}"/>
  <bookViews>
    <workbookView xWindow="-110" yWindow="-110" windowWidth="19420" windowHeight="10300" xr2:uid="{00000000-000D-0000-FFFF-FFFF00000000}"/>
  </bookViews>
  <sheets>
    <sheet name="standarder 2022" sheetId="1" r:id="rId1"/>
    <sheet name="Ark3" sheetId="2" r:id="rId2"/>
  </sheets>
  <definedNames>
    <definedName name="_xlnm.Print_Area" localSheetId="0">'standarder 2022'!$A$3:$P$323</definedName>
    <definedName name="Z_380C5EF6_E691_43C2_9489_59FC346F7054_.wvu.Cols" localSheetId="0" hidden="1">'standarder 2022'!#REF!</definedName>
    <definedName name="Z_380C5EF6_E691_43C2_9489_59FC346F7054_.wvu.PrintArea" localSheetId="0" hidden="1">'standarder 2022'!$A$3:$P$323</definedName>
  </definedNames>
  <calcPr calcId="191029"/>
  <customWorkbookViews>
    <customWorkbookView name="Mathea Fretheim Walle - Personlig visning" guid="{380C5EF6-E691-43C2-9489-59FC346F7054}" mergeInterval="0" personalView="1" xWindow="49" yWindow="2" windowWidth="1620" windowHeight="10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2" i="1" l="1"/>
  <c r="J241" i="1"/>
  <c r="J240" i="1"/>
  <c r="J221" i="1"/>
  <c r="J220" i="1"/>
  <c r="J219" i="1"/>
  <c r="J190" i="1"/>
  <c r="J189" i="1"/>
  <c r="J188" i="1"/>
  <c r="J161" i="1"/>
  <c r="J160" i="1"/>
  <c r="J159" i="1"/>
  <c r="J131" i="1"/>
  <c r="J130" i="1"/>
  <c r="J68" i="1"/>
  <c r="J67" i="1"/>
  <c r="J66" i="1"/>
  <c r="J11" i="1"/>
  <c r="J10" i="1"/>
  <c r="J9" i="1"/>
  <c r="O242" i="1" l="1"/>
  <c r="O241" i="1"/>
  <c r="O240" i="1"/>
  <c r="N242" i="1"/>
  <c r="N241" i="1"/>
  <c r="N240" i="1"/>
  <c r="M242" i="1"/>
  <c r="M241" i="1"/>
  <c r="M240" i="1"/>
  <c r="L242" i="1"/>
  <c r="L241" i="1"/>
  <c r="L240" i="1"/>
  <c r="K242" i="1"/>
  <c r="K241" i="1"/>
  <c r="K240" i="1"/>
  <c r="O221" i="1"/>
  <c r="O220" i="1"/>
  <c r="O219" i="1"/>
  <c r="N221" i="1"/>
  <c r="N220" i="1"/>
  <c r="N219" i="1"/>
  <c r="M221" i="1"/>
  <c r="M220" i="1"/>
  <c r="M219" i="1"/>
  <c r="L221" i="1"/>
  <c r="L220" i="1"/>
  <c r="L219" i="1"/>
  <c r="K221" i="1"/>
  <c r="K220" i="1"/>
  <c r="K219" i="1"/>
  <c r="O190" i="1"/>
  <c r="O189" i="1"/>
  <c r="O188" i="1"/>
  <c r="N190" i="1"/>
  <c r="N189" i="1"/>
  <c r="N188" i="1"/>
  <c r="M190" i="1"/>
  <c r="M189" i="1"/>
  <c r="M188" i="1"/>
  <c r="L190" i="1"/>
  <c r="L189" i="1"/>
  <c r="L188" i="1"/>
  <c r="K190" i="1"/>
  <c r="K189" i="1"/>
  <c r="K188" i="1"/>
  <c r="O161" i="1"/>
  <c r="O160" i="1"/>
  <c r="O159" i="1"/>
  <c r="N161" i="1"/>
  <c r="N160" i="1"/>
  <c r="N159" i="1"/>
  <c r="M161" i="1"/>
  <c r="M160" i="1"/>
  <c r="M159" i="1"/>
  <c r="L161" i="1"/>
  <c r="L160" i="1"/>
  <c r="L159" i="1"/>
  <c r="K159" i="1"/>
  <c r="K161" i="1"/>
  <c r="K160" i="1"/>
  <c r="O132" i="1"/>
  <c r="O131" i="1"/>
  <c r="O130" i="1"/>
  <c r="N132" i="1"/>
  <c r="N130" i="1"/>
  <c r="M132" i="1"/>
  <c r="M131" i="1"/>
  <c r="M130" i="1"/>
  <c r="K132" i="1"/>
  <c r="K131" i="1"/>
  <c r="K130" i="1"/>
  <c r="P130" i="1" s="1"/>
  <c r="L132" i="1"/>
  <c r="L131" i="1"/>
  <c r="L130" i="1"/>
  <c r="O68" i="1"/>
  <c r="O66" i="1"/>
  <c r="N68" i="1"/>
  <c r="N67" i="1"/>
  <c r="N66" i="1"/>
  <c r="M68" i="1"/>
  <c r="M66" i="1"/>
  <c r="M67" i="1"/>
  <c r="L68" i="1"/>
  <c r="L67" i="1"/>
  <c r="L66" i="1"/>
  <c r="K68" i="1"/>
  <c r="K67" i="1"/>
  <c r="P67" i="1" s="1"/>
  <c r="K66" i="1"/>
  <c r="P66" i="1" s="1"/>
  <c r="O11" i="1"/>
  <c r="O10" i="1"/>
  <c r="O9" i="1"/>
  <c r="N11" i="1"/>
  <c r="N10" i="1"/>
  <c r="N9" i="1"/>
  <c r="M11" i="1"/>
  <c r="M10" i="1"/>
  <c r="M9" i="1"/>
  <c r="K11" i="1"/>
  <c r="K9" i="1"/>
  <c r="K10" i="1"/>
  <c r="L10" i="1"/>
  <c r="L11" i="1"/>
  <c r="L9" i="1"/>
  <c r="O293" i="1"/>
  <c r="N293" i="1"/>
  <c r="M293" i="1"/>
  <c r="M294" i="1"/>
  <c r="L293" i="1"/>
  <c r="K293" i="1"/>
  <c r="K294" i="1"/>
  <c r="J293" i="1"/>
  <c r="J294" i="1"/>
  <c r="L294" i="1"/>
  <c r="N294" i="1"/>
  <c r="O294" i="1"/>
  <c r="J295" i="1"/>
  <c r="K295" i="1"/>
  <c r="L295" i="1"/>
  <c r="M295" i="1"/>
  <c r="N295" i="1"/>
  <c r="O295" i="1"/>
  <c r="J191" i="1"/>
  <c r="J132" i="1"/>
  <c r="N131" i="1"/>
  <c r="O67" i="1"/>
  <c r="O191" i="1" l="1"/>
  <c r="N191" i="1"/>
  <c r="M191" i="1"/>
  <c r="L191" i="1"/>
  <c r="K191" i="1"/>
  <c r="P160" i="1"/>
  <c r="P161" i="1"/>
  <c r="P159" i="1"/>
  <c r="L162" i="1"/>
  <c r="O133" i="1"/>
  <c r="N133" i="1"/>
  <c r="L133" i="1"/>
  <c r="K133" i="1"/>
  <c r="O69" i="1"/>
  <c r="N69" i="1"/>
  <c r="M133" i="1"/>
  <c r="M69" i="1"/>
  <c r="L69" i="1"/>
  <c r="K69" i="1"/>
  <c r="K12" i="1"/>
  <c r="P9" i="1"/>
  <c r="P11" i="1"/>
  <c r="P10" i="1"/>
  <c r="M12" i="1"/>
  <c r="O12" i="1"/>
  <c r="N12" i="1"/>
  <c r="L12" i="1"/>
  <c r="P293" i="1"/>
  <c r="P294" i="1"/>
  <c r="P295" i="1"/>
  <c r="O296" i="1"/>
  <c r="N296" i="1"/>
  <c r="M296" i="1"/>
  <c r="L296" i="1"/>
  <c r="J296" i="1"/>
  <c r="K296" i="1"/>
  <c r="P189" i="1"/>
  <c r="P190" i="1"/>
  <c r="P188" i="1"/>
  <c r="J133" i="1"/>
  <c r="P131" i="1"/>
  <c r="J12" i="1"/>
  <c r="P68" i="1"/>
  <c r="J69" i="1"/>
  <c r="P191" i="1" l="1"/>
  <c r="P133" i="1"/>
  <c r="P69" i="1"/>
  <c r="P12" i="1"/>
  <c r="P296" i="1"/>
  <c r="N243" i="1" l="1"/>
  <c r="O243" i="1"/>
  <c r="P220" i="1"/>
  <c r="K222" i="1"/>
  <c r="J162" i="1"/>
  <c r="L243" i="1"/>
  <c r="M222" i="1"/>
  <c r="K162" i="1"/>
  <c r="N222" i="1"/>
  <c r="J222" i="1"/>
  <c r="M162" i="1"/>
  <c r="O222" i="1"/>
  <c r="J243" i="1"/>
  <c r="O162" i="1"/>
  <c r="K243" i="1"/>
  <c r="P219" i="1"/>
  <c r="M243" i="1"/>
  <c r="L222" i="1"/>
  <c r="P242" i="1"/>
  <c r="N162" i="1"/>
  <c r="P241" i="1"/>
  <c r="P240" i="1"/>
  <c r="P243" i="1" l="1"/>
  <c r="P222" i="1"/>
  <c r="P16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Kari Lorentzen</author>
    <author>Kari Evelin Arellano Lorentzen</author>
  </authors>
  <commentList>
    <comment ref="F292" authorId="0" shapeId="0" xr:uid="{00000000-0006-0000-0000-000001000000}">
      <text>
        <r>
          <rPr>
            <b/>
            <sz val="9"/>
            <color indexed="81"/>
            <rFont val="Tahoma"/>
            <family val="2"/>
          </rPr>
          <t>Kari Lorentzen:</t>
        </r>
        <r>
          <rPr>
            <sz val="9"/>
            <color indexed="81"/>
            <rFont val="Tahoma"/>
            <family val="2"/>
          </rPr>
          <t xml:space="preserve">
NB: Må oppdateres inni standradsettet</t>
        </r>
      </text>
    </comment>
    <comment ref="C315" authorId="1" shapeId="0" xr:uid="{00000000-0006-0000-0000-000002000000}">
      <text>
        <r>
          <rPr>
            <b/>
            <sz val="9"/>
            <color indexed="81"/>
            <rFont val="Tahoma"/>
            <family val="2"/>
          </rPr>
          <t>Kari Evelin Arellano Lorentzen:</t>
        </r>
        <r>
          <rPr>
            <sz val="9"/>
            <color indexed="81"/>
            <rFont val="Tahoma"/>
            <family val="2"/>
          </rPr>
          <t xml:space="preserve">
Må kobles til standrad 7.3.3.</t>
        </r>
      </text>
    </comment>
  </commentList>
</comments>
</file>

<file path=xl/sharedStrings.xml><?xml version="1.0" encoding="utf-8"?>
<sst xmlns="http://schemas.openxmlformats.org/spreadsheetml/2006/main" count="1168" uniqueCount="874">
  <si>
    <t>1</t>
  </si>
  <si>
    <t>Miljø og fasiliteter</t>
  </si>
  <si>
    <t>1.1</t>
  </si>
  <si>
    <t>Nivå</t>
  </si>
  <si>
    <t>Hensiktsmessige lokaler</t>
  </si>
  <si>
    <t>Relevant lovverk</t>
  </si>
  <si>
    <t>1.1.1</t>
  </si>
  <si>
    <t>1.1.2</t>
  </si>
  <si>
    <t>1.1.4</t>
  </si>
  <si>
    <t>1.1.5</t>
  </si>
  <si>
    <t>1.1.6</t>
  </si>
  <si>
    <t>1.1.7</t>
  </si>
  <si>
    <t>1.1.8</t>
  </si>
  <si>
    <t>1.1.9</t>
  </si>
  <si>
    <t>1.1.10</t>
  </si>
  <si>
    <t>1.1.12</t>
  </si>
  <si>
    <t>1.1.13</t>
  </si>
  <si>
    <t>1.1.14</t>
  </si>
  <si>
    <t>1.1.15</t>
  </si>
  <si>
    <t>1.1.16</t>
  </si>
  <si>
    <t>1.1.18</t>
  </si>
  <si>
    <t>1.1.20</t>
  </si>
  <si>
    <t>1.1.21</t>
  </si>
  <si>
    <t>1.1.22</t>
  </si>
  <si>
    <t>1.1.23</t>
  </si>
  <si>
    <t>1.1.27</t>
  </si>
  <si>
    <t>1.2</t>
  </si>
  <si>
    <t xml:space="preserve">Pasientens rettigheter og verdighet </t>
  </si>
  <si>
    <t>1.2.1</t>
  </si>
  <si>
    <t>1.2.3</t>
  </si>
  <si>
    <t>Trygt miljø</t>
  </si>
  <si>
    <t>1.3.1</t>
  </si>
  <si>
    <t>1.3.2</t>
  </si>
  <si>
    <t>1.3.3</t>
  </si>
  <si>
    <t>1.3.4</t>
  </si>
  <si>
    <t>1.3.5</t>
  </si>
  <si>
    <t>FOR-2015-12-17-1710</t>
  </si>
  <si>
    <t>1.3.7</t>
  </si>
  <si>
    <t>FOR-2013-11-29-1373</t>
  </si>
  <si>
    <t>1.4</t>
  </si>
  <si>
    <t>Mat</t>
  </si>
  <si>
    <t>1.4.1</t>
  </si>
  <si>
    <t>1.4.2</t>
  </si>
  <si>
    <t>1.5.1</t>
  </si>
  <si>
    <t>2</t>
  </si>
  <si>
    <t>Bemanning og opplæring</t>
  </si>
  <si>
    <t>2.1</t>
  </si>
  <si>
    <t>Bemanningsnormer</t>
  </si>
  <si>
    <t>2.1.1</t>
  </si>
  <si>
    <t>2.1.2</t>
  </si>
  <si>
    <t>2.1.4</t>
  </si>
  <si>
    <t>2.1.5</t>
  </si>
  <si>
    <t>FOR-2008-04-03-320</t>
  </si>
  <si>
    <t>2.2</t>
  </si>
  <si>
    <t>Flerfaglig teamarbeid</t>
  </si>
  <si>
    <t>2.2.2</t>
  </si>
  <si>
    <t>2.2.5</t>
  </si>
  <si>
    <t>2.2.6</t>
  </si>
  <si>
    <t>2.2.7</t>
  </si>
  <si>
    <t>2.2.8</t>
  </si>
  <si>
    <t>2.2.9</t>
  </si>
  <si>
    <t>2.2.10</t>
  </si>
  <si>
    <t>2.2.11</t>
  </si>
  <si>
    <t>2.2.12</t>
  </si>
  <si>
    <t>2.2.13</t>
  </si>
  <si>
    <t>2.2.14</t>
  </si>
  <si>
    <t>2.3</t>
  </si>
  <si>
    <t>2.3.2</t>
  </si>
  <si>
    <t>2.3.3</t>
  </si>
  <si>
    <t xml:space="preserve">Alle ansatte skal ha en kompetanseplan. </t>
  </si>
  <si>
    <t>2.3.4</t>
  </si>
  <si>
    <t>2.3.5</t>
  </si>
  <si>
    <t>2.4.1</t>
  </si>
  <si>
    <t>2.4.2</t>
  </si>
  <si>
    <t>2.4.3</t>
  </si>
  <si>
    <t>2.4.4</t>
  </si>
  <si>
    <t>2.4.5</t>
  </si>
  <si>
    <t>2.4.6</t>
  </si>
  <si>
    <t>Samtykke og samtykkekompetanse</t>
  </si>
  <si>
    <t>2.4.7</t>
  </si>
  <si>
    <t>2.4.8</t>
  </si>
  <si>
    <t>2.4.9</t>
  </si>
  <si>
    <t>2.4.10</t>
  </si>
  <si>
    <t>2.4.11</t>
  </si>
  <si>
    <t>2.5.1</t>
  </si>
  <si>
    <t>2.5.2</t>
  </si>
  <si>
    <t>2.5.3</t>
  </si>
  <si>
    <t>2.5.4</t>
  </si>
  <si>
    <t>Veiledning</t>
  </si>
  <si>
    <t>2.6.2</t>
  </si>
  <si>
    <t>2.6.4</t>
  </si>
  <si>
    <t>Rekruttering</t>
  </si>
  <si>
    <t>3</t>
  </si>
  <si>
    <t>Innleggelse &amp; utskrivelse</t>
  </si>
  <si>
    <t>3.1</t>
  </si>
  <si>
    <t>Innleggelse</t>
  </si>
  <si>
    <t>3.1.1</t>
  </si>
  <si>
    <t>3.1.3</t>
  </si>
  <si>
    <t>3.1.6</t>
  </si>
  <si>
    <t>3.2</t>
  </si>
  <si>
    <t>Kontakt med pasientenes nettverk av profesjonelle hjelpere</t>
  </si>
  <si>
    <t>3.2.1</t>
  </si>
  <si>
    <t>3.3</t>
  </si>
  <si>
    <t>3.3.1</t>
  </si>
  <si>
    <t>3.3.2</t>
  </si>
  <si>
    <t>3.4</t>
  </si>
  <si>
    <t xml:space="preserve">Utskriving  </t>
  </si>
  <si>
    <t>3.4.1</t>
  </si>
  <si>
    <t>3.4.2</t>
  </si>
  <si>
    <t>3.4.3</t>
  </si>
  <si>
    <t>3.4.4</t>
  </si>
  <si>
    <t>3.4.5</t>
  </si>
  <si>
    <t>4</t>
  </si>
  <si>
    <t>4.1</t>
  </si>
  <si>
    <t>Utredning</t>
  </si>
  <si>
    <t>4.1.1</t>
  </si>
  <si>
    <t>4.1.2</t>
  </si>
  <si>
    <t>4.2</t>
  </si>
  <si>
    <t>Bredden av tiltak</t>
  </si>
  <si>
    <t>4.3</t>
  </si>
  <si>
    <t>Strukturerte opplegg</t>
  </si>
  <si>
    <t>4.3.1</t>
  </si>
  <si>
    <t>4.3.2</t>
  </si>
  <si>
    <t>4.4</t>
  </si>
  <si>
    <t>4.4.3</t>
  </si>
  <si>
    <t>4.4.4</t>
  </si>
  <si>
    <t>4.4.5</t>
  </si>
  <si>
    <t>Pårørende og pasienter blir informert om mulighet for å ha med bistand / støtteperson i møter. Enheten tilrettelegger for dette.</t>
  </si>
  <si>
    <t>4.5</t>
  </si>
  <si>
    <t>4.5.1</t>
  </si>
  <si>
    <t>4.5.2</t>
  </si>
  <si>
    <t>4.5.3</t>
  </si>
  <si>
    <t>4.5.6</t>
  </si>
  <si>
    <t>4.5.7</t>
  </si>
  <si>
    <t>Udir-6-2014 kap.4</t>
  </si>
  <si>
    <t>4.5.8</t>
  </si>
  <si>
    <t>5</t>
  </si>
  <si>
    <t>5.1</t>
  </si>
  <si>
    <t>5.1.1</t>
  </si>
  <si>
    <t>5.2</t>
  </si>
  <si>
    <t>5.3</t>
  </si>
  <si>
    <t>Kontaktpersoner</t>
  </si>
  <si>
    <t>5.3.1</t>
  </si>
  <si>
    <t>5.4.</t>
  </si>
  <si>
    <t>5.4.1</t>
  </si>
  <si>
    <t>5.4.4</t>
  </si>
  <si>
    <t>5.4.5</t>
  </si>
  <si>
    <t>5.4.6</t>
  </si>
  <si>
    <t>6</t>
  </si>
  <si>
    <t>Rettigheter og lovverk</t>
  </si>
  <si>
    <t>6.1</t>
  </si>
  <si>
    <t>6.2</t>
  </si>
  <si>
    <t>6.2.1</t>
  </si>
  <si>
    <t>6.2.2</t>
  </si>
  <si>
    <t>6.2.3</t>
  </si>
  <si>
    <t>6.3</t>
  </si>
  <si>
    <t>Klagerett</t>
  </si>
  <si>
    <t>6.4</t>
  </si>
  <si>
    <t>6.4.1</t>
  </si>
  <si>
    <t>6.4.3</t>
  </si>
  <si>
    <t>6.5</t>
  </si>
  <si>
    <t>6.5.1</t>
  </si>
  <si>
    <t>6.5.2</t>
  </si>
  <si>
    <t>7</t>
  </si>
  <si>
    <t>Klinisk virksomhetsstyring</t>
  </si>
  <si>
    <t>7.1</t>
  </si>
  <si>
    <t xml:space="preserve">Evaluering av enheten/teamets arbeid </t>
  </si>
  <si>
    <t>7.1.3</t>
  </si>
  <si>
    <t>7.1.4</t>
  </si>
  <si>
    <t>7.2</t>
  </si>
  <si>
    <t>Læring fra risikosituasjoner</t>
  </si>
  <si>
    <t>7.2.1</t>
  </si>
  <si>
    <t>7.2.2</t>
  </si>
  <si>
    <t>7.2.3</t>
  </si>
  <si>
    <t>7.3</t>
  </si>
  <si>
    <t>Samarbeid</t>
  </si>
  <si>
    <t>7.3.1</t>
  </si>
  <si>
    <t>7.4</t>
  </si>
  <si>
    <t>7.4.9</t>
  </si>
  <si>
    <t>7.4.11</t>
  </si>
  <si>
    <t>7.4.12</t>
  </si>
  <si>
    <t>7.4.14</t>
  </si>
  <si>
    <t>7.4.15</t>
  </si>
  <si>
    <t>7.5</t>
  </si>
  <si>
    <t>Enhetens plass i det totale barne- og ungdomspsykiatrisk tilbudet i foretaket</t>
  </si>
  <si>
    <t>7.5.1</t>
  </si>
  <si>
    <t>7.6</t>
  </si>
  <si>
    <t>HMS</t>
  </si>
  <si>
    <t>FOR-1996-12-06-1127</t>
  </si>
  <si>
    <t>7.6.2</t>
  </si>
  <si>
    <t>Lederen får tydelige forventninger om resultatmål fra sin overordnet.</t>
  </si>
  <si>
    <t>7.6.4</t>
  </si>
  <si>
    <t>7.6.5</t>
  </si>
  <si>
    <t>LOV-2001-06-15-93</t>
  </si>
  <si>
    <t>LOV-1999-07-02-62</t>
  </si>
  <si>
    <t>FOR-2011-12-16-1258</t>
  </si>
  <si>
    <t>LOV-1999-07-02-63</t>
  </si>
  <si>
    <t>LOV-1999-07-02-61</t>
  </si>
  <si>
    <t>Forskrift om barns opphold i helseinstitusjon</t>
  </si>
  <si>
    <t>LOV-1999-07-02-64</t>
  </si>
  <si>
    <t xml:space="preserve">Forskrift om ledelse og kvalitetsforbedring  i helse- og omsorgstjenesten </t>
  </si>
  <si>
    <t>FOR-2016-10-28-1250</t>
  </si>
  <si>
    <t>Forskrift om systematisk helse-, miljø- og sikkerhetsarbeid i virksomheter (Internkontrollforskriften)</t>
  </si>
  <si>
    <t>Forskrift om pasienters, ledsageres og pårørendes rett til dekning av utgifter ved reise til helsetjenester (pasientreiseforskriften)</t>
  </si>
  <si>
    <t>FOR-2015-06-25-793</t>
  </si>
  <si>
    <t>Forskrift om brannforebygging</t>
  </si>
  <si>
    <t>Forskrift om håndtering av medisinsk utstyr</t>
  </si>
  <si>
    <t>Veileder om kommunikasjon via tolk for ledere og personell i helse- og omsorgstjenestene</t>
  </si>
  <si>
    <t>Samarbeid mellom barneverntjenester og psykiske helsetjenester til barnets beste</t>
  </si>
  <si>
    <t>IS-11/2015</t>
  </si>
  <si>
    <t>Forskrift om spesialistutdanning og spesialistgodkjenning for leger og tannleger (spesialistforskriften)</t>
  </si>
  <si>
    <t>FOR-2016-12-08-1482</t>
  </si>
  <si>
    <t>LOV-1998-07-17-61</t>
  </si>
  <si>
    <t>FOR-2011-12-06-1356</t>
  </si>
  <si>
    <t>Forskrift om legemiddelhåndtering for virksomheter og helsepersonell som yter helsehjelp</t>
  </si>
  <si>
    <t>HSØ RHF 2015</t>
  </si>
  <si>
    <t>Utfyllende beskrivelse/ kommentar</t>
  </si>
  <si>
    <t>1.1.24</t>
  </si>
  <si>
    <t>Legemidler oppbevares forsvarlig og utilgjengelig for uvedkommende.</t>
  </si>
  <si>
    <t>Innganger/utganger er slik at ansatte kan se hvem som kommer og går. Hvis nødvendig brukes kameraovervåking.</t>
  </si>
  <si>
    <t xml:space="preserve">Utforming av miljøet </t>
  </si>
  <si>
    <t>Alle ekstravakter får opplæringsvakter.</t>
  </si>
  <si>
    <t>Forskriften sier; Personalet må ha kunnskap om barns utvikling og behov, og informere og veilede foreldre om barns mulige reaksjoner i forbindelse med sykdommen og institusjonsoppholdet</t>
  </si>
  <si>
    <t xml:space="preserve">Det finnes rutiner for innføring av nye leger i vaktlaget. Praksis er nedskrevet og utdelt før første vakt. </t>
  </si>
  <si>
    <t>For eksempel er det ikke god praksis at vikar for en gravid ansatt ikke er på plass ved termin.</t>
  </si>
  <si>
    <t xml:space="preserve">God praksis inkluderer «fotfølging» av en kollega på første dag, med innføring i holdningene nødvendig for en behandlingsfremmende kultur </t>
  </si>
  <si>
    <t>Alle ansatte får en introduksjonspakke og gjennomgang av driften ved enheten før de tar ansvar for behandling.</t>
  </si>
  <si>
    <t>Når en vurderingssamtale ikke fører til innleggelse, blir begrunnelsen gitt til henvisende instans, pasienten og pårørende med anbefalinger/ råd for annen aktuell behandling eller oppfølging.</t>
  </si>
  <si>
    <t xml:space="preserve">De involverte instansene kartlegges innen slutten av første virkedag. </t>
  </si>
  <si>
    <t>Når foresatte er separert/ skilt bistår enheten til at den med daglig omsorg overholder sin plikt til å holde den andre med ansvar orientert om behandlingen til pasienten.</t>
  </si>
  <si>
    <t xml:space="preserve">Det lages behandlingsplaner i samarbeid med pasienten og hvis mulig med pårørende. Hvis det ikke skjer i samarbeid med pasienter eller pårørende er grunnen journalført. </t>
  </si>
  <si>
    <t>Her menes opplysning som kan komme til nytte i praktisk håndtering av situasjoner som kan oppstå når pasienten ikke er ved enheten, for eksempel tlf til legevakt, kontakt person ved poliklinikken, o.l.</t>
  </si>
  <si>
    <t>Hvis opptaksområde er større enn en Fylkeskommune bør avtalen gjelder hele opptaksområde</t>
  </si>
  <si>
    <t>2.4</t>
  </si>
  <si>
    <t>5.2.2</t>
  </si>
  <si>
    <t>Innleggelse etter PHL Se ellers pkt 5.2 som omhandler informasjon gitt til pasienter og pårørende</t>
  </si>
  <si>
    <t xml:space="preserve">Alle pas. legges inn etter PHL. Innleggelse etter PHL §3-2/3-3: her er det frist for vurdering innen 24t.  Journal skal føres uten unødig opphold/snarest. </t>
  </si>
  <si>
    <t xml:space="preserve">Alvorlige hendelser er ikke nødvendigvis et avvik. </t>
  </si>
  <si>
    <t>Den inkluderer når pasienten skriver seg selv ut</t>
  </si>
  <si>
    <t>Maler, prosedyrer og protokoller</t>
  </si>
  <si>
    <t>Standard</t>
  </si>
  <si>
    <t>Antall</t>
  </si>
  <si>
    <t>Møtt</t>
  </si>
  <si>
    <t>Delvis møtt</t>
  </si>
  <si>
    <t>Ikke møtt</t>
  </si>
  <si>
    <t>Vet ikke</t>
  </si>
  <si>
    <t>Nivå 1</t>
  </si>
  <si>
    <t>Nivå 2</t>
  </si>
  <si>
    <t>Nivå 3</t>
  </si>
  <si>
    <t>Total</t>
  </si>
  <si>
    <t>Ikke aktuelt</t>
  </si>
  <si>
    <t xml:space="preserve">Enheten har besøksrom (og oppholdsrom for pårørende), og dette er familievennlig med bl.a. leker. </t>
  </si>
  <si>
    <t xml:space="preserve">Det legges til rette for feedback fra ungdommene om kosttilbudet, og den benyttes i justering av kosttilbudet ved enheten. </t>
  </si>
  <si>
    <t>På noen enheter blir dette et nivå 3 standard fordi de har ingen påvirkningsmuligheter over maten som serveres, men i en tilpasset helsevesen bør det finnes slike muligheter og derfor er det plassert på nivå 2.)</t>
  </si>
  <si>
    <t>Hensikten er at de alltid finner frem til siste oppdateringer, inkl. vant til å bruke lovdata.no.</t>
  </si>
  <si>
    <t xml:space="preserve">I forbindelse med langtidsfravær eller svangerskapspermisjon handler ledelsen raskt for å sikre vikar. </t>
  </si>
  <si>
    <t>Når enheten har blandete funksjoner blir det viktig at innleggelseskriterier skiller mellom dekning av øyeblikkelig hjelp, akutte henvendelser og planlagte innleggelser.</t>
  </si>
  <si>
    <t>Det øker sjansen for vellykket tilbakeføring om pasienten har klokkeslett for sitt første poliklinisk time etter utskriving før de drar fra enheten, og pasientansvarlig og enheten er forent om prioriterte behandlingsfokus fremover. Ved rask utskriving etter øyeblikkelighjelp innleggelse kan telefonisk kontakt vise seg eneste mulighet fremfor den mer ideelle tilstedeværelse på møtet.</t>
  </si>
  <si>
    <t>Avgjøres ut fra vanlige krav til forsvarlighet i den konkrete situasjonen" Inkluderer familieterapi og/ eller tiltak med systemisk perspektiv (pasient inkluderes i familiearbeid)</t>
  </si>
  <si>
    <t>Evaluering
(skåre)</t>
  </si>
  <si>
    <t>Enhetens
kommentarer</t>
  </si>
  <si>
    <t>Besøksteamets
kommentarer</t>
  </si>
  <si>
    <t>Hvilke mål har dere hatt for forbedring når det gjelder miljø og fasiliteter siste året?</t>
  </si>
  <si>
    <t>Hva har dere oppnådd av forbedring når det gjelder miljø og fasiliteter det siste året?</t>
  </si>
  <si>
    <t>Hva har vært hindringene for forbedring når det gjelder miljø og fasiliteter siste året?</t>
  </si>
  <si>
    <t>Hvordan vil dere videreutvikle enheten når det gjelder miljø og fasiliteter fremover?</t>
  </si>
  <si>
    <t>Hvilke mål har dere hatt for forbedring når det gjelder bemanning og opplæring siste året?</t>
  </si>
  <si>
    <t>Hva har dere oppnådd av forbedring når det gjelder bemanning og opplæring det siste året?</t>
  </si>
  <si>
    <t>Hva har vært hindringene for forbedring når det gjelder bemanning og opplæring siste året?</t>
  </si>
  <si>
    <t>Hvordan vil dere videreutvikle enheten når det gjelder bemanning og opplæring fremover?</t>
  </si>
  <si>
    <t>Hvilke mål har dere hatt for forbedring når det gjelder innleggelse og utskrivelse siste året?</t>
  </si>
  <si>
    <t>Hva har dere oppnådd av forbedring når det gjelder innleggelse og utskrivelse det siste året?</t>
  </si>
  <si>
    <t>Hva har vært hindringene for forbedring når det gjelder innleggelse og utskrivelse siste året?</t>
  </si>
  <si>
    <t>Hvordan vil dere videreutvikle enheten når det gjelder innleggelse og utskrivelse fremover?</t>
  </si>
  <si>
    <t>Hvilke mål har dere hatt for forbedring når det gjelder behandling og omsorg siste året?</t>
  </si>
  <si>
    <t>Hva har dere oppnådd av forbedring når det gjelder behandling og omsorg det siste året?</t>
  </si>
  <si>
    <t>Hva har vært hindringene for forbedring når det gjelder behandling og omsorg siste året?</t>
  </si>
  <si>
    <t>Hvordan vil dere videreutvikle enheten når det gjelder behandling og omsorg fremover?</t>
  </si>
  <si>
    <t>Behandling og omsorg</t>
  </si>
  <si>
    <t>Informasjon, samtykke og taushetsplikt</t>
  </si>
  <si>
    <t>Hvilke mål har dere hatt for forbedring når det gjelder informasjon, samtykke og taushetsplikt siste året?</t>
  </si>
  <si>
    <t>Hva har dere oppnådd av forbedring når det gjelder informasjon, samtykke og taushetsplikt det siste året?</t>
  </si>
  <si>
    <t>Hva har vært hindringene for forbedring når det gjelder informasjon, samtykke og taushetsplikt siste året?</t>
  </si>
  <si>
    <t>Hvordan vil dere videreutvikle enheten når det gjelder informasjon, samtykke og taushetsplikt fremover?</t>
  </si>
  <si>
    <t>Hvilke mål har dere hatt for forbedring når det gjelder rettigheter og lovverk siste året?</t>
  </si>
  <si>
    <t>Hva har dere oppnådd av forbedring når det gjelder rettigheter og lovverk det siste året?</t>
  </si>
  <si>
    <t>Hva har vært hindringene for forbedring når det gjelder rettigheter og lovverk siste året?</t>
  </si>
  <si>
    <t>Hvordan vil dere videreutvikle enheten når det gjelder rettigheter og lovverk fremover?</t>
  </si>
  <si>
    <t>Hva har dere oppnådd av forbedring når det gjelder klinisk virksomhetsstyring det siste året?</t>
  </si>
  <si>
    <t>Hva har vært hindringene for forbedring når det gjelder klinisk virksomhetsstyring siste året?</t>
  </si>
  <si>
    <t>Hvordan vil dere videreutvikle enheten når det gjelder klinisk virksomhetsstyring fremover?</t>
  </si>
  <si>
    <t xml:space="preserve">Hvilke mål har dere hatt for forbedring når det gjelder klinisk virksomhetsstyring siste året?  </t>
  </si>
  <si>
    <t>1.1.17</t>
  </si>
  <si>
    <t>1.1.19</t>
  </si>
  <si>
    <t>1.1.25</t>
  </si>
  <si>
    <t>1.1.28</t>
  </si>
  <si>
    <t>1.1.29</t>
  </si>
  <si>
    <t>2.1.3</t>
  </si>
  <si>
    <t>2.1.6</t>
  </si>
  <si>
    <t>2.4.12</t>
  </si>
  <si>
    <t>3.1.2</t>
  </si>
  <si>
    <t>3.1.4</t>
  </si>
  <si>
    <t>3.1.7</t>
  </si>
  <si>
    <t>3.3.3</t>
  </si>
  <si>
    <t>3.3.4</t>
  </si>
  <si>
    <t>3.3.5</t>
  </si>
  <si>
    <t>3.4.6</t>
  </si>
  <si>
    <t>3.4.7</t>
  </si>
  <si>
    <t>4.2.2</t>
  </si>
  <si>
    <t>7.2.4</t>
  </si>
  <si>
    <t>7.4.8</t>
  </si>
  <si>
    <t>7.4.17</t>
  </si>
  <si>
    <t>7.6.3</t>
  </si>
  <si>
    <t>Opplæring og rammebetingelser for kompetanseheving</t>
  </si>
  <si>
    <t>Praktisk informasjon om enheten blir formidlet også skriftlig ved innleggelse.</t>
  </si>
  <si>
    <t xml:space="preserve">Det finnes skriftlige rutiner for hvordan retten og muligheten til medvirkning på enheten blir ivaretatt og praktisert. </t>
  </si>
  <si>
    <t>Samarbeid med barnevern og kommune</t>
  </si>
  <si>
    <t>1.1.11</t>
  </si>
  <si>
    <t>1.1.26</t>
  </si>
  <si>
    <t>1.3</t>
  </si>
  <si>
    <t>1.5</t>
  </si>
  <si>
    <t>2.2.4</t>
  </si>
  <si>
    <t>4.2.1</t>
  </si>
  <si>
    <t>6.4.2</t>
  </si>
  <si>
    <t>Bruk av fysisk tvang/holdig</t>
  </si>
  <si>
    <t>Respekt for rettigheter og medvirkning</t>
  </si>
  <si>
    <t xml:space="preserve">Pasientene får dekket sine krav til obligatorisk skole. Det reguleres i en tydelig samarbeidsavtale mellom Helseforetak og Fylkeskommunen om opplæring under opphold i spesialisthelsetjenesten. </t>
  </si>
  <si>
    <t xml:space="preserve">    Offentlig tilgjengelig informasjon om enheten.</t>
  </si>
  <si>
    <t>Det finnes hjertestarter på et tydelig markert sted og det er etablert rutine for at den sjekkes regelmessig og etter hver bruk. Alle pasienter kan sjokkes innen tre minutter etter at stans er oppdaget.</t>
  </si>
  <si>
    <t>Enheten har et vaktsystem som sikrer at faglig ansvarlig for vedtak er tilgjengelig hele døgnet. Vedkommende skal kunne stille ved enheten ved behov. Informasjon om hvordan vaktsystemet kontaktes er lett tilgjengelig på vaktrommet.</t>
  </si>
  <si>
    <t xml:space="preserve">Alle ansatte får opplæring i elektroniske hjelpemidler som sykehusets avviksmeldingssystem, eHåndbok, EQS, eller lignende og hvor de finner oppdaterte opplysninger om lovverket og faglitteratur. </t>
  </si>
  <si>
    <t xml:space="preserve"> I akutte situasjoner og kriser bidrar enheten med psykososial støtte og informasjon til pårørende.</t>
  </si>
  <si>
    <t xml:space="preserve">Før det treffes vedtak om bruk av tvangsmidler, gis pasienter anledning til å uttale seg, om mulig. Tidligere erfaringer med tvangsbruk kartlegges tidlig i forløpet, og ligger særlig til grunn for vedtaket. </t>
  </si>
  <si>
    <t>Ved risiko for gjentatt bruk av tvangsmidler (der pårørende skal ha informasjon), avtales det hvordan informasjonen skal gis.</t>
  </si>
  <si>
    <t xml:space="preserve">Slik systematisk opplæring har fokus på hvordan man forebygger og forhindrer vold i tillegg til håndtering av episoder som kan oppstå. </t>
  </si>
  <si>
    <t>Kriteria for godkjenning som utdanningsinstitusjon i Serøs rapportering til Den norske legeforening</t>
  </si>
  <si>
    <t>Inkl. retningslinjer for øyeblikkelig hjelp og akutte henvendelser. Inklusjons og ekslusjons kriterier for øyeblikkelig hjelp er spesifisert</t>
  </si>
  <si>
    <t>Orienteringen om tilbudet bidrar til at de får en forståelse for hensikten med flerfaglighet, team sammensetning og behandlingsmøter</t>
  </si>
  <si>
    <t>Med skjerming menes tiltak som innebærer at en pasient holdes helt eller delvis atskilt fra medpasienter og fra personell som ikke deltar i undersøkelse og behandling av og omsorg for pasienten. Tiltaket iverksettes av behandlingsmessige hensyn eller for å ivareta hensynet til andre pasienter.</t>
  </si>
  <si>
    <t>Prosedyre bør inkludere bevissthet rundt overgrep mellom både pasient/ pasient og ansatt/ pasient</t>
  </si>
  <si>
    <t>1.1.3</t>
  </si>
  <si>
    <t>1.3.6</t>
  </si>
  <si>
    <t>2.2.3</t>
  </si>
  <si>
    <t>3.1.5</t>
  </si>
  <si>
    <t>4.5.4</t>
  </si>
  <si>
    <t>4.5.5</t>
  </si>
  <si>
    <t>5.2.1</t>
  </si>
  <si>
    <t>5.2.3</t>
  </si>
  <si>
    <t>5.2.4</t>
  </si>
  <si>
    <t>5.2.5</t>
  </si>
  <si>
    <t>5.2.7</t>
  </si>
  <si>
    <t>6.2.4</t>
  </si>
  <si>
    <t>7.3.2</t>
  </si>
  <si>
    <t>7.3.3</t>
  </si>
  <si>
    <t>7.3.4</t>
  </si>
  <si>
    <t>7.3.5</t>
  </si>
  <si>
    <t>7.4.13</t>
  </si>
  <si>
    <t>7.4.16</t>
  </si>
  <si>
    <t>7.6.6</t>
  </si>
  <si>
    <t>2.3.1</t>
  </si>
  <si>
    <t>2.3.6</t>
  </si>
  <si>
    <t xml:space="preserve">Barnekonvensjonen art. 16 </t>
  </si>
  <si>
    <t>Alle pasienter vurderes ift. behov om IP og vurderingen er journalført. Konklusjoner og oppdatering av status i IP inkluderes i epikrisen, inkludert ansvar for tiltak. Vurderingen skjer i samarbeid med pasienten og oppfølgende instans.</t>
  </si>
  <si>
    <t xml:space="preserve">Pasienter og pårørende blir orientert, muntlig og skriftlig, om hvem som er oppnevnt som behandlingsansvarlig, spesialist, og kontaktperson/ miljøterapeuter/ ansvarlig miljøterapeut i teamet. </t>
  </si>
  <si>
    <t>Institusjonen skal være fysisk utformet og materielt utstyrt på en slik måte at kravet til forsvarlig helsehjelp kan ivaretas, jf. spesialisthelsetjenesteloven § 2-2. Er det uforsvarlig uten kamera? I personvernregelverket finner man mange generelle regler for hvilke plikter en virksomhet har når den behandler personopplysninger - slik som opptak fra kamera. Disse pliktene må alle som driver kameraovervåking sette seg inn i.</t>
  </si>
  <si>
    <t>Opprinnelig</t>
  </si>
  <si>
    <t>Forskrift om utforming og innretning av arbeidsplasser og arbeidslokaler (arbeidsplassforskriften)</t>
  </si>
  <si>
    <t>Forskrift om tekniske krav til byggverk (Byggteknisk forskrift (TEK 17))</t>
  </si>
  <si>
    <t>FOR-2020-06-11-1176</t>
  </si>
  <si>
    <t>Forskrift om etablering og gjennomføring av psykisk helsevern m.m. (psykisk helsevernforskriften)</t>
  </si>
  <si>
    <t>FOR-2000-12-01-1217</t>
  </si>
  <si>
    <t>FOR-2017-06-09-719</t>
  </si>
  <si>
    <t>Lov om grunnskolen og den vidaregåande opplæringa (opplæringslova)</t>
  </si>
  <si>
    <t>Lov om etablering og gjennomføring av psykisk helsevern (psykisk helsevernloven)</t>
  </si>
  <si>
    <t xml:space="preserve"> Lov om helseforetak m.m. (helseforetaksloven)</t>
  </si>
  <si>
    <t>Lov om helsepersonell m.v. (helsepersonelloven)</t>
  </si>
  <si>
    <t>Lov om pasient- og brukerrettigheter (pasient- og brukerrettighetsloven)</t>
  </si>
  <si>
    <t xml:space="preserve"> Lov om spesialisthelsetjenesten m.m. (spesialisthelsetjenesteloven)</t>
  </si>
  <si>
    <t xml:space="preserve"> Lov om statlig tilsyn med helse- og omsorgstjenesten mv. (helsetilsynsloven)</t>
  </si>
  <si>
    <t>Definisjonskatalog - Styringsparametre og nasjonale kvalitetsindikatorer medisin og helsefag (HSØ RHF 2015)</t>
  </si>
  <si>
    <t>Veileder om pårørende i helse- og omsorgstjenesten (Pårørendeveileder)</t>
  </si>
  <si>
    <t>Rett til opplæring i barnevern- og helseinstitusjon, og i hjemmet ved langvarig sykdom (Udir-6-2014)</t>
  </si>
  <si>
    <t>Udir-6-2014</t>
  </si>
  <si>
    <t xml:space="preserve">Rundskriv Barn som pårørende </t>
  </si>
  <si>
    <t>Forskrift om smittevern i helse- og omsorgstjenesten</t>
  </si>
  <si>
    <t>FOR-2005-06-17-610 opphever FOR-1996-07-05-699</t>
  </si>
  <si>
    <t>IS-5/2010</t>
  </si>
  <si>
    <t>IS-1924</t>
  </si>
  <si>
    <t>Lov om behandling av helseopplysninger ved ytelse av helsehjelp (pasientjournalloven)</t>
  </si>
  <si>
    <t>LOV-2014-06-20-42</t>
  </si>
  <si>
    <t>FNs konvensjon om barnets rettigheter (Barnekonvensjonen)</t>
  </si>
  <si>
    <t>Barnekonvensjonen</t>
  </si>
  <si>
    <t>Vaktlaget skal kunne håndtere de nød-situasjoner som oppstår for eksempel overfor en bevisstløs pasient. Innen 4 t skal enheten ha tilgjengelig opplysning om sykdomshistorie, medisinering, ev. bivirkninger, og grunnleggende parameter som puls og blodtrykk. Dette blir mye lettere om enheten har adgang til journalen ved poliklinikken. En mer fullstendig undersøkelse skal tas innen 72 timer.</t>
  </si>
  <si>
    <t xml:space="preserve">Denne standarden trenger dialog mellom nivå i foretaket, men er satt som nivå 1 og ikke nivå 3, fordi enheten skal sikre at den er et tydelig dokument egnet for målstyring av enheten. </t>
  </si>
  <si>
    <t>Kongeriket Norges Grunnlov (Grunnloven)</t>
  </si>
  <si>
    <t>LOV-1814-05-17</t>
  </si>
  <si>
    <t xml:space="preserve">Pårørendeveileder (Hdir) https://www.helsedirektoratet.no/veiledere/parorendeveileder </t>
  </si>
  <si>
    <t>Erstattet av Pårørendeveileder kapittel 5</t>
  </si>
  <si>
    <t>Forskrift om kommunal betaling for utskrivingsklare pasienter</t>
  </si>
  <si>
    <t>FOR-2011-11-18-1115</t>
  </si>
  <si>
    <t>FOR-2018-11-08-1675 </t>
  </si>
  <si>
    <t xml:space="preserve">NHO har anbefalt øvelser minst hvert andre år. I følge norskbrannvern.no er det vanlig med minimum halvårlige øvelser på sykehus/ eldresentre </t>
  </si>
  <si>
    <t xml:space="preserve">Enheten har skriftlige kriterier for øyeblikkelig-hjelp-innleggelser på akuttenheten. </t>
  </si>
  <si>
    <t>Om ungdommen er under Barnevernets omsorg, inkludert som fosterbarn, skal enheten bistå barnevern ved behov å sikre at eventuelt andre med foreldreansvar for den orientering om behandling de har krav på.</t>
  </si>
  <si>
    <t xml:space="preserve">Hvis alle informeres skåres 2. </t>
  </si>
  <si>
    <t xml:space="preserve">Enheten har prosedyrer for håndtering av medisinske nødsituasjoner. Disse inkluderer når det skal ringes 113 og når vakthavende lege skal tilkalles. </t>
  </si>
  <si>
    <t>Inngangen er tydelig merket - det er lett å finne frem.</t>
  </si>
  <si>
    <t>Det er mulig å kjøre helt frem til inngangen i en akutt situasjon.</t>
  </si>
  <si>
    <t>Det er lett å komme til enheten med offentlig kommunikasjon eller bil.</t>
  </si>
  <si>
    <t>Enheten oppfyller forsvarlige hygienestandarder.</t>
  </si>
  <si>
    <t>Det er lett å ta pasientene med på utendørsaktiviteter. Også de som er underlagt tvang.</t>
  </si>
  <si>
    <t>i) med mulighet for observasjon av hele rommet.</t>
  </si>
  <si>
    <t>ii) med god ventilasjon uten støy.</t>
  </si>
  <si>
    <t>iii) med eget toalett, vask og dusj.</t>
  </si>
  <si>
    <t>v) med system for enkel kommunikasjon med de ansatte på enheten.</t>
  </si>
  <si>
    <t>vi) som er tilfredsstillende lydisolert.</t>
  </si>
  <si>
    <t>Pårørende har adgang til enkel servering som kaffe, te, vann.</t>
  </si>
  <si>
    <t>Enheten kan tilby overnatting for minimum én pårørende for alle under 18 år.</t>
  </si>
  <si>
    <t>Lokalene har universell utforming - egner seg for alle; også funksjonshemmede.</t>
  </si>
  <si>
    <t>Ansatte har et nødkommunikasjonssystem (alarm).</t>
  </si>
  <si>
    <t>Det finnes et utvalg av mat i tråd med individuelle kulturelle, ernæringsmessige og kliniske behov.</t>
  </si>
  <si>
    <t>Ved behov for tett oppfølging og intervensjon, kan grunnbemanning raskt suppleres tilstrekkelig for å sikre forsvarlig drift.</t>
  </si>
  <si>
    <t>Ansvarshavende miljøterapeut kan (i leders fravær) innkalle ekstra ressurser for å sikre forsvarlig drift.</t>
  </si>
  <si>
    <t>Minimum 85 % av faste ansatte på dag- og kveldsvaktene har heltidsstillinger.</t>
  </si>
  <si>
    <t>Enheten har vedtaksansvarlig psykolog eller lege tilgjengelig på hver vakt.</t>
  </si>
  <si>
    <t>Enheten har en fast møtestruktur med faste kommunikasjonskanaler som sikrer tverrfaglig drøfting, diagnostisering, behandling og evaluering (inkl. spesialistinvolvering) gjennom hele pasientoppholdet.</t>
  </si>
  <si>
    <t>Alle kliniske ansatte får adgang til felles elektronisk pasientjournal.</t>
  </si>
  <si>
    <t>Det finnes varslingsprosedyrer slik at ansattklager kan fremmes uten at deres arbeidsforhold settes i fare.</t>
  </si>
  <si>
    <t>Medarbeidersamtaler/ utviklingssamtaler gjennomføres minst årlig for å bidra til en åpen dialog om de ansattes tilfredshet og utføring av arbeid, med skriftlig avtale i etterkant.</t>
  </si>
  <si>
    <t>Ansatte mottar utdanningspermisjon i tråd med sin kompetanseplan.</t>
  </si>
  <si>
    <t xml:space="preserve"> Utgifter til obligatorisk utdanning dekkes etter ev. fratrekk av DnLs eller NPFs sine bidrag.</t>
  </si>
  <si>
    <t>Pasientrettigheter.</t>
  </si>
  <si>
    <t>Bruk av strukturerte utredninger, for eksempel psykose obs., ADL funksjoner.</t>
  </si>
  <si>
    <t>Samtykke og samtykkekompetanse.</t>
  </si>
  <si>
    <t>Hjerte- og lungeredning for alle ansatte, årlig.</t>
  </si>
  <si>
    <t>Ansatte i utdanningsstillinger får dekket sine krav om opplæring og veiledning.</t>
  </si>
  <si>
    <t>Alle ansatte får adgang til emosjonell førstehjelp  i etterkant av alvorlige hendelser.</t>
  </si>
  <si>
    <t>Ledige stillinger lyses ut både eksternt og internt.</t>
  </si>
  <si>
    <t>Ved slutten av vurderingssamtale er hensikten med innleggelsen forklart til pasienten og pårørende.</t>
  </si>
  <si>
    <t>Det er etablert rutiner for vaktskifter, slik at vaktlaget er forsvarlig oppdatert når de overtar ansvaret.</t>
  </si>
  <si>
    <t>Epikrisen inneholder aktuell medisinering og indikasjon og fremtidig forventning om behov for medisinering.</t>
  </si>
  <si>
    <t>Blodprøver kan tas ved enheten.</t>
  </si>
  <si>
    <t>Pasientene har mulighet til daglig fysisk aktivitet avhengig av tilstand.</t>
  </si>
  <si>
    <t>Pasientene kan følge sin videregående opplæring. Det ordnes i samarbeid med elevens skole, for eksempel: spesifikke lærebøker, interaktivt utstyr og lignende.</t>
  </si>
  <si>
    <t>Lærerne deltar på teammøter.</t>
  </si>
  <si>
    <t>Pasienter kan gjennomføre eksamener på enheten.</t>
  </si>
  <si>
    <t>Informasjon om enheten er lett tilgjengelig på internett for henvisere og samarbeidspartnere.</t>
  </si>
  <si>
    <t>Samtykke blir innhentet før opplysninger deles med andre enn henvisende instans, oppfølgende instans eller fastlegen.</t>
  </si>
  <si>
    <t>Når pasientene ikke er samtykkekompetente blir deres synspunkter innhentet, notert og ivaretatt i tråd med lovverket.</t>
  </si>
  <si>
    <t xml:space="preserve">Når pasientene ikke er samtykkekompetente blir pårørende sine synspunkter innhentet, notert og ivaretatt i tråd med lovverket. </t>
  </si>
  <si>
    <t>Navnet på den/de som har foresatte ansvaret og  hvem som har daglig omsorg er journalført.</t>
  </si>
  <si>
    <t>I informasjonen som utgis kommer det tydelig frem at enheten ønsker å legge til rette for klager fra pasienter og pårørende.</t>
  </si>
  <si>
    <t>I etterkant av bruk av tvangsmidler evalueres episoden sammen med pasienten.</t>
  </si>
  <si>
    <t>Hvis utskrivelse forsinkes grunnet manglende omsorgstilbud fra barnevern eller kommunen, finnes det retningslinjer for hvordan dette skal håndteres.</t>
  </si>
  <si>
    <t>Virksomhetens medarbeidere medvirker i kvalitetsforbedring slik at samlet kunnskap og erfaring utnyttes.</t>
  </si>
  <si>
    <t>Enheten gjennomgår alvorlige hendelser for at tilsvarende ikke skal skje igjen.</t>
  </si>
  <si>
    <t>Enheten gjennomgår avviksmeldinger regelmessig.</t>
  </si>
  <si>
    <t>Det finnes retningslinjer om samarbeid og kommunikasjon med Poliklinikken.</t>
  </si>
  <si>
    <t>Det finnes retningslinjer om samarbeid og kommunikasjon med Politi.</t>
  </si>
  <si>
    <t>Nye prosedyrer sirkuleres og er lett tilgjengelige.</t>
  </si>
  <si>
    <t>Det finnes skriftlig prosedyre for utskriving.</t>
  </si>
  <si>
    <t>Det finnes prosedyre for håndtering av aggresjon og vold, og bruk av tvang.</t>
  </si>
  <si>
    <t>Det finnes skriftlige prosedyrer eller husregler for bruk av mobiltelefoner og internett.</t>
  </si>
  <si>
    <t>Det finnes retningslinjer for håndtering av rusmiddelbruk og ruset person.</t>
  </si>
  <si>
    <t>Enheten har prosedyre for gjennomgang og oppbevaring av private klær og eiendeler med formål om å sikre at pasienter ikke har med seg gjenstander som ikke skal oppbevares fritt i avdelingen.</t>
  </si>
  <si>
    <t>Prosedyre for ransaking og vedtak om gjennomgang av rom og eiendeler er tydelige.</t>
  </si>
  <si>
    <t>Enheten har en prosedyre for skjerming.</t>
  </si>
  <si>
    <t>Enheten har skriftlige prosedyrer for vurdering av utgangsstatus, permisjon og overflytting mellom ulike enheter.</t>
  </si>
  <si>
    <t>Enheten har prosedyrer for å hindre at uvedkommende kommer inn i enheten. Det finnes rutiner for å håndtere brudd på disse, f.eks. når uvedkommende har kommet inn på enheten.</t>
  </si>
  <si>
    <t>Enheten har prosedyre for hvordan forebygge seksuelle overgrep og vold.</t>
  </si>
  <si>
    <t>Målbeskrivelse for enheten er tydelig og er i samsvar med helseforetakets forventninger.</t>
  </si>
  <si>
    <t>Enheten gjennomfører rutinemessig HMS-kartlegging i vernerunde, som er i tråd med foretakets overordnede HMS-plan.</t>
  </si>
  <si>
    <t>Enheten har et avvikssystem og et system for implementering av forbedringsarbeid i HMS.</t>
  </si>
  <si>
    <t>Enheten har årlig revisjon av HMS - handlingsplaner.</t>
  </si>
  <si>
    <t>Enheten har utarbeidet et årshjul som viser årlige aktiviteter og oppgaver.</t>
  </si>
  <si>
    <t>Enheten har en miljøprofil som vises blant annet i kildesortering av ikke-farlig avfall.</t>
  </si>
  <si>
    <t>Det er dokumentert at brannforskrifter følges med regelmessige brannøvelser, inkl. evakuering én gang årlig.</t>
  </si>
  <si>
    <t xml:space="preserve">Nattevaktdekning er minimum tre ansatte per ti senger. Det må være minimum to våkne nattevakter. </t>
  </si>
  <si>
    <t>Enheten har minimum én overlegespesialist i barne- og ungdomspsykiatri.</t>
  </si>
  <si>
    <t>Enheten har minimum én psykologspesialist i barne- og ungdomspsykologi (med vedtakskompetanse).</t>
  </si>
  <si>
    <t>Enheten har minimum én lege i spesialisering.</t>
  </si>
  <si>
    <t>Enheten har minimum én psykolog i spesialisering.</t>
  </si>
  <si>
    <t>Det er personalmøter med skriftlige referater minst én gang i måneden.</t>
  </si>
  <si>
    <t>Epikrisen er sendt ut til fastlege og henviser innen syv dager / lovpålagte frister med mindre pasienten motsetter seg det.</t>
  </si>
  <si>
    <t>iv) uten risikoelementer for pasientene og ansatte.</t>
  </si>
  <si>
    <t>Pasientene har mulighet til å praktisere sitt livssyn.</t>
  </si>
  <si>
    <t>Lærerne og enhetens helsepersonell hjelper pasientene med reintegrering i hjemmeskolen.</t>
  </si>
  <si>
    <t>i) Rutiner og tilbud i avdelingen (hva tilbudet innebærer, hvordan pasientene deltar, struktur på dagene, husregler osv.).</t>
  </si>
  <si>
    <t>Pasientenes samtykkekompetanse er vurdert og journalført i tilknytning til spørsmål som krever samtykke.</t>
  </si>
  <si>
    <t xml:space="preserve">
</t>
  </si>
  <si>
    <t>Det finnes skjermingsrom:</t>
  </si>
  <si>
    <t xml:space="preserve">Lege i spesialisering (LIS) får avsatt tid til fordypning i sin arbeidsplan. </t>
  </si>
  <si>
    <t>Skole ved opphold over tid (over fem døgn)</t>
  </si>
  <si>
    <t xml:space="preserve">Pasienter og pårørende blir informert om sine rettigheter både muntlig og skriftlig.             </t>
  </si>
  <si>
    <t>Enheten er innredet for å passe til barn og unge under deres opphold.</t>
  </si>
  <si>
    <t>Hobbyrom er tilgjengelig, funksjonelt og store nok.</t>
  </si>
  <si>
    <t>Enheten har rom som passer for både gruppemøter og individuelle samtaler.</t>
  </si>
  <si>
    <t xml:space="preserve">Enheten har egne lokaler i nærheten som er egnet og utstyrt for å ivareta pasientenes undervisningsløp.  </t>
  </si>
  <si>
    <t>Minimum én pårørende har adgang til gratis mat v/ overnatting og samvær store deler av døgnet, og ellers tilgang til å kjøpe mat til personalpris.</t>
  </si>
  <si>
    <t>Enheten har tilgang på undersøkelsesrom for akutte medisinske/somatiske intervensjoner.</t>
  </si>
  <si>
    <t>Pasientene har mulighet for å låse inn private eiendeler.</t>
  </si>
  <si>
    <t>Det er gode siktlinjer i enheten og lett å ha oversikt.</t>
  </si>
  <si>
    <t>Enheten har tilstrekkelig tilgang på klinisk ernæringsfysiolog.</t>
  </si>
  <si>
    <t>Det er oppdaterte funksjonsbeskrivelse for alle stillinger.</t>
  </si>
  <si>
    <t xml:space="preserve">F.eks årlig revisjon av funksjonsbeskrivelser. </t>
  </si>
  <si>
    <t>Aktuelt medisinsk utstyr (f.eks sonde, sårstell, blodsukker, ekg, blodtrykk, puls). Opplæring skal dokumenteres.</t>
  </si>
  <si>
    <t>Forebygging og håndtering av aggresjons- og voldsproblematikk . Minimum seks ganger for ansatte, per år.</t>
  </si>
  <si>
    <t xml:space="preserve"> ii) hvordan pasientene kan få innsyn i egen journal, inkludert rutiner for å lese elektronisk journal.</t>
  </si>
  <si>
    <t>iii) håndtering av taushetsplikt og opplysningsplikt til pårørende.</t>
  </si>
  <si>
    <t>iv) når opplysning blir delt, internt og med andre instanser eller pårørende.</t>
  </si>
  <si>
    <t>vii) at det regionale helseforetaket i barnets bostedsregion dekker reiseutgifter for pårørende ledsager i forbindelse med innleggelse og utskriving, når de tilkalles institusjonen, og én gang i uken ved innleggelse utover 14 dager.</t>
  </si>
  <si>
    <t xml:space="preserve">Enheten har raskt tilgang til tolketjeneste. Familiemedlemmer (eks. foresatt/ søsken) eller personalet brukes ikke utenom nødsituasjoner. </t>
  </si>
  <si>
    <t xml:space="preserve">Enheten deler erfaring og kunnskap om håndtering av risikosituasjoner med  aktuelle samarbeidspartnere.  </t>
  </si>
  <si>
    <r>
      <t xml:space="preserve">Adminstrativt personale bidrar til driften av enheten på en slik måte at enhetens klinikere i minst mulig grad må sette av arbeidstid til administrative oppgaver </t>
    </r>
    <r>
      <rPr>
        <i/>
        <sz val="12"/>
        <rFont val="Calibri"/>
        <family val="2"/>
      </rPr>
      <t>eller</t>
    </r>
    <r>
      <rPr>
        <sz val="12"/>
        <rFont val="Calibri"/>
        <family val="2"/>
      </rPr>
      <t>dekker behovet for administrative tjenester for klinikker.</t>
    </r>
  </si>
  <si>
    <t>1.2.4</t>
  </si>
  <si>
    <t xml:space="preserve">Involvering av familie/pårørende, inkludert barn/søsken som pårørende </t>
  </si>
  <si>
    <t>Lærerne kartlegger hver pasients opplæringsbehov og lager en opplæringsplan i samarbeid med hjemskolen. Aktuelle momenter tas med i Individuell Plan der dette er opprettet.</t>
  </si>
  <si>
    <t>Det finnes retningslinjer om samarbeid og kommunikasjon med skoler og PPT.</t>
  </si>
  <si>
    <t>Lærerne skal tilby møter med pårørende dersom undervising varer i over fem dager og den skal fortsette videre en periode. Dette gjøres i samråd med eleven, hvis denne er over 15 år.</t>
  </si>
  <si>
    <t>Kunnskap om barns utvikling og behov, mulige reaksjoner i forbindelse med sykdom/plager og institusjonsopphold, med hensyn tatt til barnets oppvekstkultur</t>
  </si>
  <si>
    <t>I tillegg til et skjermingsrom og pasientrom finnes det et egnet arealer hvor pasienter kan trekke seg tilbake</t>
  </si>
  <si>
    <t>Ansatte har tilgang på eget spise- og pauserom.</t>
  </si>
  <si>
    <t xml:space="preserve">Relevant informasjon fra enhetens skole dokumenteres i epikrisen. </t>
  </si>
  <si>
    <t>Enheten har familie og nettverksfokusert praksis.</t>
  </si>
  <si>
    <t>Ved avslutning av behandling samtales det om brukertilfredshet med pasient og pårørende.</t>
  </si>
  <si>
    <t>Enheten har en eller flere ansatte som er barneansvarlige med nødvendig kompetanse og tid til å fremme og koordinere oppfølging av mindreårige barn som pårørende (eks. søsken).</t>
  </si>
  <si>
    <t xml:space="preserve">Enheten har en skriftlig prosedyre for kartlegging og ivaretakelse av søsken som pårørende. 
</t>
  </si>
  <si>
    <t xml:space="preserve">Enheten har retningslinjer (inkludert bekymringsmelding ved behov), for hvordan praktisere opplysningsplikten vedrørende pasient og eventuelle søsken til  barnevernstjenesten. Ansatte har kjennskap til denne. </t>
  </si>
  <si>
    <t>5.3.4</t>
  </si>
  <si>
    <t>Brukermedvirkning benyttes når det gjøres endringer i enhetens fysiske miljø og fasiliteter på pasientrom og i fellesarealer.</t>
  </si>
  <si>
    <t>Enheten dokumenterer systematisk arbeid for kvalitetsarbeid og pasientsikkerhet.  Dette gjelder planlegging, gjennomføring, evaluering og korrigering av virksomhetens aktivitet.</t>
  </si>
  <si>
    <t>LOV-2017-12-15-107 opphever LOV-1984-03-30-15</t>
  </si>
  <si>
    <t>Pårørende inkluderes ved innleggelse og videre opphold (med mindre det finnes lovlige journalførte grunner til at dette ikke skal gjøres).</t>
  </si>
  <si>
    <t>https://www.helsedirektoratet.no/faglige-rad/barnevernansvarlig-i-psykisk-helsevern-for-barn-og-unge</t>
  </si>
  <si>
    <t>Barnevernansvarlig i psykisk helsevern for barn og unge
Nasjonale faglige råd, 2017</t>
  </si>
  <si>
    <t>Regjeringens Handlingsplan for forebygging av selvmord 2020-2025</t>
  </si>
  <si>
    <t>Temperaturen i pasientrom kan reguleres.</t>
  </si>
  <si>
    <t>Når enheten er på samme område som psykiatriske enheter for voksne skal fasiliteter for pasientene være separat/adskilt.</t>
  </si>
  <si>
    <t>Pasient og pårørende kan raskt varsle personal i nødsituasjoner.</t>
  </si>
  <si>
    <t>Det er minimum én sykepleier/ vernepleier på hver vakt. Driften sikrer forsvarlig legemiddelhåndtering og somatisk behandling hele døgnet.</t>
  </si>
  <si>
    <t>Enheten benytter standardiserte metoder for å måle effekt av behandling på symptomnivå, funksjonsnivå og livskvalitet som minimum</t>
  </si>
  <si>
    <t xml:space="preserve">Enheten har en rutine for å informere om støttetiltak for pårørende.
</t>
  </si>
  <si>
    <t>5.5.</t>
  </si>
  <si>
    <t>Barnevernsansvarlig</t>
  </si>
  <si>
    <t>5.5.1</t>
  </si>
  <si>
    <t xml:space="preserve">Enhetene har kontakt med barnevernsansvarlig i eget foretak.   </t>
  </si>
  <si>
    <t>7.6.7</t>
  </si>
  <si>
    <t>Enheten har rutiner for å ivareta HMS-ansvaret overfor følgepersonal og sikrer at alt personell som utfører sitt arbeid i enheten har et forsvarlig arbeidsmiljø. (jf. AML §2.2)</t>
  </si>
  <si>
    <t>Det finnes tilstrekkelig egnede rom for måltider som også egner seg for måltidsstøtte.</t>
  </si>
  <si>
    <t>Psykiske lidelser – barn og unge (Nasjonale pasientforløp)</t>
  </si>
  <si>
    <t>Nasjonale pasientforløp PBU kap. 2</t>
  </si>
  <si>
    <t>Nasjonale pasientforløp PBU kap. 4</t>
  </si>
  <si>
    <t xml:space="preserve">Nasjonale pasientforløp PBU https://www.helsedirektoratet.no/pakkeforlop/psykiske-lidelser-barn-og-unge </t>
  </si>
  <si>
    <t xml:space="preserve">HSØ RHF 2019 </t>
  </si>
  <si>
    <t>FOR-2021-10-08-2958</t>
  </si>
  <si>
    <t xml:space="preserve">FOR-2022-06-02-977 </t>
  </si>
  <si>
    <t xml:space="preserve">LOV-2022-12-20-115 </t>
  </si>
  <si>
    <t>Ligger tilgjengelig på nett: https://www.helsedirektoratet.no/rundskriv/samarbeid-mellom-barneverntjenester-og-psykiske-helsetjenester-til-barnets-beste/Samarbeid%20mellom%20barneverntjenester%20og%20psykiske%20helsetjenester%20til%20barnets%20beste.pdf/_/attachment/inline/3318e1cd-d0cb-4314-9990-f17b9d5a40ec:3ac134796a4fd80095714fb43a577d6d3f16331c/Samarbeid%20mellom%20barneverntjenester%20og%20psykiske%20helsetjenester%20til%20barnets%20beste.pdf</t>
  </si>
  <si>
    <t>Ligger tilgjengelig på nett: https://www.helsedirektoratet.no/veiledere/kommunikasjon-via-tolk-for-ledere-og-personell-i-helse-og-omsorgstjenestene/God%20kommunikasjon%20via%20tolk%20%E2%80%93%20Veileder%20for%20ledere%20og%20personell%20i%20helse-%20og%20omsorgstjenestene%20(fullversjon).pdf/_/attachment/inline/90658993-97c6-44db-a9c0-6ea6e2d2f4e7:295d3d83c0e4403f2e3de5afb133dc1f1f66a961/God%20kommunikasjon%20via%20tolk%20%E2%80%93%20Veileder%20for%20ledere%20og%20personell%20i%20helse-%20og%20omsorgstjenestene%20(fullversjon).pdf</t>
  </si>
  <si>
    <t xml:space="preserve"> Det er viktig å huske at miljøterapeuter er behandlere med behov for de pasientopplysningene som er skrevet i journalene til andre faggrupper.</t>
  </si>
  <si>
    <t xml:space="preserve">Helsedirektoratet har fin brosjyre som kan printes ut.  KvIP utarbeider filmsnutter som ferdigstilles 1. kvartal 2024 til dette formål. </t>
  </si>
  <si>
    <t xml:space="preserve">Evaluering
(skåre)                                                                                                                                                                    </t>
  </si>
  <si>
    <t xml:space="preserve">Evaluering
(skåre)                                                                                                                                                                             </t>
  </si>
  <si>
    <t xml:space="preserve">Evaluering
(skåre)                                                                                                                                                                     </t>
  </si>
  <si>
    <t xml:space="preserve">Evaluering
(skåre) </t>
  </si>
  <si>
    <t>Kommentar</t>
  </si>
  <si>
    <t xml:space="preserve">Satt inn i skjema 17.01.2023. </t>
  </si>
  <si>
    <t>Gjeldende lovverk.</t>
  </si>
  <si>
    <t>F.eks. pasientrettighetsloven, PHL, Barnevernslovverk, Helsepersonelloven, Journalforskrifter, Barnekonvensjonen, mm.</t>
  </si>
  <si>
    <t>Ved avslutning av arbeidsforhold gjennomfører ledelsen en avsluttende samtale med vedkommende, og feedback gis til overordnede ledelse.</t>
  </si>
  <si>
    <t>Enheten har gode rutiner for fast vedlikehold og mulighet for umiddelbar utbedring ved behov.</t>
  </si>
  <si>
    <t>De relevante ansatte kjenner til sykehusets farmasøytiske oppslagsverk (RELIS, Nasjonalt kompetansenettverk for legemidler til barn, sykehusapotek, m.fl.)</t>
  </si>
  <si>
    <t>For klinisk personell skal IKT være tilgjengelig fra første dag i jobben.</t>
  </si>
  <si>
    <t xml:space="preserve">Det finnes en lett tilgjengelig overisikt over hvem som er på jobb i miljøet </t>
  </si>
  <si>
    <t>Enheten har planer, rutiner eller prosedyrer som sikrer at ansatte får opplæring i:</t>
  </si>
  <si>
    <t>St.meld. nr. 47 (2008-2009). Samhandlingsreformen: Rett behandling – på rett sted – til rett tid. Oslo: Helse-og Omsorgsdepartementet (HOD); 2012.</t>
  </si>
  <si>
    <t>HOD, 2012</t>
  </si>
  <si>
    <t>Nasjonale faglige råd for Barnevernansvarlig i psykisk helsevern for barn og unge</t>
  </si>
  <si>
    <t>Enheten har tilstrekkelig tilgang på renholdstjenester, slik at klinisk personell kan prioritere pasientbehandling</t>
  </si>
  <si>
    <t>Relevante lover, normer, retningslinjer</t>
  </si>
  <si>
    <t xml:space="preserve">Pasientene har mulighet til utsikt (f.eks til natur, grøntarealer eller omgivelser). </t>
  </si>
  <si>
    <t>Pasientene har tilgang til hage/ uteområde som kan gi naturopplevelser</t>
  </si>
  <si>
    <t>https://www.unicef.no/vart-arbeid/internasjonalt/barnekonvensjonen?utm_source=google&amp;utm_medium=cpc&amp;utm_campaign=UNI_GOOG_GEN_CORE&amp;gad_source=1&amp;gclid=EAIaIQobChMIlc_l6qeZhAMVj0KRBR26RAmvEAAYAiAAEgIEi_D_BwE</t>
  </si>
  <si>
    <t>Diverse vedr. opplæring og kompetanseheving</t>
  </si>
  <si>
    <t>F.eks at BUP akutt veileder barnevernet mer i utfordringer som BUP akutt har særlig erfaring med (eks. utagering, selvskading og suicidal atferd)</t>
  </si>
  <si>
    <t xml:space="preserve">Helseforetaket har utpekt en barnevernansvarlig og det finnes oppdaterte avtaler for samarbeid som gjelder enheten og barnevernet. 
</t>
  </si>
  <si>
    <t>Feks: bevisste fargevalg, tekstiler, møbler osv. tilpasset barn og unges behov (Omhandler omgivelsers betydning på funksjonelt og symbolsk nivå)</t>
  </si>
  <si>
    <t>For eksempel ved hærverk (Omhandler omgivelsers betydning på symbolsk nivå)</t>
  </si>
  <si>
    <t>(Omhandler omgivelsers betydning på estetisk nivå)</t>
  </si>
  <si>
    <t xml:space="preserve">Med undervisingsløp menes skolegang. </t>
  </si>
  <si>
    <t>Skjermingsrom benyttes til å holde pasienter atskilt i egne lokaler, hvor man også kan nektes tilgang til fasilitetene i den delen av sengeposten der vanlig sosialt fellesskap foregår.</t>
  </si>
  <si>
    <t>NB: nøye gjennomgang av risikoelementer  ved skjerming. - toalettlokk som kan fjernes
- mulige hengningspunkter
- andre gjenstander som kan skade om pasientene/ansatte faller på dem, osv.)</t>
  </si>
  <si>
    <t xml:space="preserve">Eks:  delta i liturgiske handlinger, lytte til religiøs musikk og sang </t>
  </si>
  <si>
    <t>En vedtaksansvarlig kan forvalte tvang i psykisk helsevern</t>
  </si>
  <si>
    <t>Vedtakskompetanse betyr å kunne forvalte tvang i psykisk helsevern</t>
  </si>
  <si>
    <t>Ofte er dette samtaler mellom leder og ansatt.</t>
  </si>
  <si>
    <t>IKT = informasjons- og kommunikasjonsteknologi</t>
  </si>
  <si>
    <t>En kompetanseplan beskriver f.eks. hvilke forventninger som stilles til den ansatte, og hvilke kompetansehevende tiltak som kan bidra til at den ansatte skal kunne innfri disse</t>
  </si>
  <si>
    <t>DnL er Den norske Legeforeningen. NPF er Norsk Psykologforening. Omhandler betingelser for å beholde godkjente utdanningsstillinger for lege i spesialisering (LiS) og psykologer</t>
  </si>
  <si>
    <t>Eks: psykose observasjoner, activities of daily living (ADL)</t>
  </si>
  <si>
    <t>Samtykkekompetanse handler om pasientens evne til å forstå hva han faktisk sier ja eller nei til. Det er den som er ansvarlig for helsehjelpen, som har ansvar for å vurdere om pasienten har samtykkekompetanse.</t>
  </si>
  <si>
    <t>En epikrise er en kort skriftlig og sammenfattende framstilling av gjennomført undersøkelse eller behandling av en pasient, basert på tilgjengelige journalopplysninger</t>
  </si>
  <si>
    <t>IP = Individuell Plan. En IP beskriver hvordan tjenestene skal samarbeide slik at man får en helhetlig oppfølging. Kommunen står for koordineringen av planen, mens enheten må vurdere om det er behov.</t>
  </si>
  <si>
    <t xml:space="preserve">Eks: med Experienced Coercion Scale (ECS)
</t>
  </si>
  <si>
    <t>IT= Informasjons teknologi. Det finnes flere kodeverk. Se Direktorat for e-helse. Med prosedyrekoder menes koding av hvilke tjenester som er utført (NCMP)</t>
  </si>
  <si>
    <t>Eks: gjennom deltakelse i KvIP</t>
  </si>
  <si>
    <t>Eks: systematisk arbeid med KvIP</t>
  </si>
  <si>
    <t>PPT = Pedagogisk Psykologisk Tjeneste</t>
  </si>
  <si>
    <t>(Dette er en "bør" i lovverket")</t>
  </si>
  <si>
    <t xml:space="preserve">Enheten har prosedyre for tilsyn og observasjon av pasienter  </t>
  </si>
  <si>
    <t>(står "bør" i veileder)</t>
  </si>
  <si>
    <t>Utgangsstatus omhandler f.eks. hvordan pasienten har det og fungerer når vedkommende forlater enheten</t>
  </si>
  <si>
    <t>HMS omhandler Helse, Miljø og Sikkerhet</t>
  </si>
  <si>
    <t>Avvik er generelt sett hendelser som faller utenfor det som regnes som normalen. Innenfor helse, miljø og sikkerhet (HMS) klassifiseres alle uønskede hendelser, som kan føre til eller har ført til skade, som HMS-avvik</t>
  </si>
  <si>
    <t>En HMS-handlingsplan er et utfyllende og detaljert dokument som inneholder en oversikt over alle HMS-tiltak man ønsker å utføre. Grunnlaget for handlingsplanen dannes gjerne gjennom kartlegging og risikovurdering, vernerunde, statistikk og erfaringer ved enheten.</t>
  </si>
  <si>
    <t>Årshjul er en enkel registrering og oversiktlig framstilling av hendelser og aktiviteter, over et år.</t>
  </si>
  <si>
    <t>1.1.31</t>
  </si>
  <si>
    <t>1.1.32</t>
  </si>
  <si>
    <t>2.2.16</t>
  </si>
  <si>
    <t>2.6.3</t>
  </si>
  <si>
    <t>2.7</t>
  </si>
  <si>
    <t>2.7.1</t>
  </si>
  <si>
    <t>2.7.2</t>
  </si>
  <si>
    <t>2.7.3</t>
  </si>
  <si>
    <t>2.7.4</t>
  </si>
  <si>
    <t>Total oppnåelse</t>
  </si>
  <si>
    <t>% Møtt av aktuelle standarder</t>
  </si>
  <si>
    <t>Revisjon av KvIP standarder:</t>
  </si>
  <si>
    <t>Er det noen standarder dere mener bør omformuleres?</t>
  </si>
  <si>
    <t>Er det noen standarder dere mener bør slettes?</t>
  </si>
  <si>
    <t>Er det noen standarder dere syns KvIP mangler?</t>
  </si>
  <si>
    <t>Er dere kjent med endringer i lovverk, retningslinjer eller nasjonale anbefalinger som kan ha betydning for en eller flere standarder?</t>
  </si>
  <si>
    <t>FOR-2005-06-17-610  §1-1, §1-2,§2-1- §2-3</t>
  </si>
  <si>
    <t>FOR-2000-12-01-1217 §4</t>
  </si>
  <si>
    <t>FOR-2000-12-01-1217 § 9</t>
  </si>
  <si>
    <t>LOV-1999-07-02-63 § 6-3</t>
  </si>
  <si>
    <t>LOV-1999-07-02-63 §6-2, FOR-2000-12-01-1217 §6</t>
  </si>
  <si>
    <t>LOV-1999-07-02-63 §4-1, § 4-2 og §4-3</t>
  </si>
  <si>
    <t>LOV-1999-07-02-63 §4-3, §4-4 §4-5</t>
  </si>
  <si>
    <t>LOV-1999-07-02-63 §3-1, §3-2 og §3-5, Veileder IS-1924 kap 5, Barnekonvensjonen art. 36</t>
  </si>
  <si>
    <t>FOR-2011-12-16-1258 §3 d, LOV-1999-07-02-63 §6-3</t>
  </si>
  <si>
    <t>FOR-2011-12-16-1258 §3</t>
  </si>
  <si>
    <t>Udir-6-2014 /FOR-2011-12-16-1258 §3c</t>
  </si>
  <si>
    <t>FOR-2011-12-16-1258, kap.1 §3b</t>
  </si>
  <si>
    <t>FOR-2011-12-16-1258 , kap.1 §3</t>
  </si>
  <si>
    <t>FOR-2011-12-16-1258, kap.1 §3</t>
  </si>
  <si>
    <t xml:space="preserve">FOR-2011-12-16-1258 §3 f) g) h) </t>
  </si>
  <si>
    <t>FOR-2011-12-16-1258 §3 g</t>
  </si>
  <si>
    <t>FOR-2011-12-16-1258 §4</t>
  </si>
  <si>
    <t>FOR-2011-12-16-1258, kap 1 §4</t>
  </si>
  <si>
    <t xml:space="preserve">FOR-2011-12-16-1258, kap 1 §4 </t>
  </si>
  <si>
    <t xml:space="preserve"> LOV-1999-07-02-62  § 4-3, FOR-2011-12-16-1258 §3h og §18</t>
  </si>
  <si>
    <t xml:space="preserve"> LOV-1999-07-02-62  § 4-5, LOV-1999-07-02-63 §6-2, FOR-2000-12-01-1217 §6</t>
  </si>
  <si>
    <t xml:space="preserve"> LOV-1999-07-02-62  § 4-5, Barnekonvensjonen art. 16</t>
  </si>
  <si>
    <t xml:space="preserve"> LOV-1999-07-02-62  §4-2, Barnekonvensjonen art. 14</t>
  </si>
  <si>
    <t xml:space="preserve"> LOV-1999-07-02-62  §4-2, Barnekonvensjonen art. 2</t>
  </si>
  <si>
    <t xml:space="preserve"> LOV-1999-07-02-62  § 4-2</t>
  </si>
  <si>
    <t>FOR-2000-12-01-1217  §4, FOR-2011-12-16-1258 §3</t>
  </si>
  <si>
    <t>FOR-2000-12-01-1217  §12, LOV-1999-07-02-63 §6-3,  LOV-1999-07-02-62  § 4-2, FOR-2011-12-16-1258 §3d og §3c</t>
  </si>
  <si>
    <t>FOR-2017-06-19-840 § 12-1 eller § 12-7</t>
  </si>
  <si>
    <t xml:space="preserve">FOR-2017-06-19-840 </t>
  </si>
  <si>
    <t>FOR-2011-12-06-1356 § 3-5</t>
  </si>
  <si>
    <t>LOV-1999-07-02-64 §7; NNR retningslinjer 2015.</t>
  </si>
  <si>
    <t>LOV-1999-07-02-64 §4, §7</t>
  </si>
  <si>
    <t>LOV-1999-07-02-64 kap 3. § 16, kap 8. §39</t>
  </si>
  <si>
    <t>LOV-1999-07-02-64 kap 3 §16 og kap 8, §39</t>
  </si>
  <si>
    <t>LOV-1999-07-02-64 §33</t>
  </si>
  <si>
    <t>FOR-2016-10-28-1250 §6f og §7b</t>
  </si>
  <si>
    <t xml:space="preserve">FOR-2016-10-28-1250 §7b </t>
  </si>
  <si>
    <t>FOR-2016-10-28-1250 §6-§9</t>
  </si>
  <si>
    <t>FOR-2016-10-28-1250 §8</t>
  </si>
  <si>
    <t>FOR-2016-10-28-1250 §6c, § 7c og §9</t>
  </si>
  <si>
    <t>FOR-2016-10-28-1250 §7c</t>
  </si>
  <si>
    <t xml:space="preserve">FOR-2016-10-28-1250 §7c </t>
  </si>
  <si>
    <t>LOV-1999-07-02-64 kap. 3 §17, LOV-2017-12-15-107 §6, FOR-2016-10-28-1250 §6g</t>
  </si>
  <si>
    <t>LOV-1999-07-02-61 §2-2</t>
  </si>
  <si>
    <t>FOR-2008-04-03-320 § 6</t>
  </si>
  <si>
    <t>FOR-2011-12-16-1258§3 og LOV-1999-07-02-61§ 2-2</t>
  </si>
  <si>
    <t>LOV-1999-07-02-61§ 2-2, FOR-2011-12-16-1258 §3</t>
  </si>
  <si>
    <t>LOV-1999-07-02-61 §3-10, FOR-2016-10-28-1250 §6f og §7b</t>
  </si>
  <si>
    <t>FOR-2008-04-03-320 §7-8</t>
  </si>
  <si>
    <t>LOV-1999-07-02-61 §3-7 a, Pårørendeveileder kap. 5</t>
  </si>
  <si>
    <t>LOV-1999-07-02-64 kap. 3 §17, LOV-1999-07-02-61 §3-10, FOR-2016-10-28-1250 §6f, §6c og §7b</t>
  </si>
  <si>
    <t>LOV-1999-07-02-61§3-10, LOV-1999-07-02-64 kap 3 §16, FOR-2016-10-28-1250 §6f og §7b</t>
  </si>
  <si>
    <t>LOV-1999-07-02-61 §3-5, §3-10</t>
  </si>
  <si>
    <t xml:space="preserve">LOV-1999-07-02-61 §3-10, FOR-2016-10-28-1250 §7b </t>
  </si>
  <si>
    <t>LOV-1999-07-02-61 §3-10, FOR-2013-11-29-1373 §8</t>
  </si>
  <si>
    <t xml:space="preserve">LOV-1999-07-02-61 §3-10 FOR-2016-10-28-1250 §7b, FOR-2013-11-29-1373 §8 (gjelder medisinsk utstyr) </t>
  </si>
  <si>
    <t>LOV-1999-07-02-61 §3-10 FOR-2000-12-01-1217  §5</t>
  </si>
  <si>
    <t>LOV-1999-07-02-61 §3-5, §3-10, Reglementet for spesialistutdanningen NPF, FOR-2021-12-21-3790 §25</t>
  </si>
  <si>
    <t>LOV-1999-07-02-61§3-10, FOR-2016-10-28-1250 §6a, §6f og §7b</t>
  </si>
  <si>
    <t>LOV-1999-07-02-64 Kap 4, §20a, LOV-1999-07-02-61 §3-17 (Disse paragrafer gjelder politiattest)</t>
  </si>
  <si>
    <t>LOV-1999-07-02-61 §3-1, FOR-2016-10-28-1250  §7c</t>
  </si>
  <si>
    <t>LOV-1999-07-02-63 § 6-4, Barnekonvensjonen art. 28,FOR-2000-12-01-1217  §14, LOV-1998-07-17-61 § 2-1, § 3-1 og § 5-1,Udir-6-2014</t>
  </si>
  <si>
    <t>LOV-1998-07-17-61  § 13-3a, Udir-6-2014</t>
  </si>
  <si>
    <t>LOV-1998-07-17-61, Udir-6-2014</t>
  </si>
  <si>
    <t xml:space="preserve">Informasjon til pasienter og pårørende; Pasienter og pårørende gis en tilpasset skriftlig og muntlig informasjon om følgende temaer; </t>
  </si>
  <si>
    <t>LOV-1999-07-02-63 §2-6, FOR-2000-12-01-1217 §10, FOR-2015-06-25-793 § 1</t>
  </si>
  <si>
    <t>LOV-1999-07-02-61§ 3-4 a, LOV-2017-12-15-107 §5, FOR-2016-10-28-1250 §6 -§9</t>
  </si>
  <si>
    <t>LOV-1999-07-02-61 §2-1e</t>
  </si>
  <si>
    <t xml:space="preserve">LOV-1999-07-02-61 §2-1e
Barnevernansvarlig i psykisk
helsevern for barn og unge
Nasjonale faglige råd, 2017
</t>
  </si>
  <si>
    <t>LOV-1999-07-02-61 §3-1, FOR-2016-10-28-1250 §7c</t>
  </si>
  <si>
    <t>LOV-1999-07-02-61 §2-1 f</t>
  </si>
  <si>
    <t xml:space="preserve">FOR-1996-12-06-1127 </t>
  </si>
  <si>
    <t>LOV-1999-07-02-61 §2-2 og §3-4a,  LOV-1999-07-02-64  §17, LOV-2017-12-15-107 §5, FOR-2016-10-28-1250 § 6g), FOR-2016-10-28-1250 §8</t>
  </si>
  <si>
    <t>FOR-2020-02-04-119 </t>
  </si>
  <si>
    <t xml:space="preserve">FOR-2021-10-08-2958  </t>
  </si>
  <si>
    <t>FOR-2000-12-01-1217  §6, LOV-1999-07-02-63 § 6-2</t>
  </si>
  <si>
    <t xml:space="preserve">LOV-1999-07-02-61 §3-2, FOR-2011-12-16-1258 §3, LOV-2014-06-20-42 </t>
  </si>
  <si>
    <t xml:space="preserve"> FOR-2024-04-10-616 (Oppdatert i skjema 03.07.24)</t>
  </si>
  <si>
    <t>FOR-2023-06-22-1092 (Oppdatert i skjema 15.11.2023)</t>
  </si>
  <si>
    <t xml:space="preserve"> </t>
  </si>
  <si>
    <t xml:space="preserve"> FOR-2023-12-20-2165 (Oppdatert i skjema 03.07.2024)</t>
  </si>
  <si>
    <t>FOR-2023-08-25-1372 (Oppdatert i skjema 03.07.2024)</t>
  </si>
  <si>
    <t>LOV-2024-06-25-53 (Oppdatert i skjema 03.07.2024)</t>
  </si>
  <si>
    <t xml:space="preserve"> LOV-2023-06-16-56 (Oppdatert i skjema 15.11.2023)</t>
  </si>
  <si>
    <t>FOR-2024-06-07-928  (Oppdatert i skjema 03.07.2024)</t>
  </si>
  <si>
    <t>13.03.2024 (Oppdatert i skjema 03.07.2024)</t>
  </si>
  <si>
    <t xml:space="preserve">FOR-2016-10-28-1250 §6 </t>
  </si>
  <si>
    <t>Sist endret (jmf ref. i standard)</t>
  </si>
  <si>
    <r>
      <t>En epikrise er en kort skriftlig og sammenfattende framstilling av gjennomført undersøkelse eller behandling av en pasient, basert på tilgjengelige journalopplysninger.</t>
    </r>
    <r>
      <rPr>
        <b/>
        <sz val="12"/>
        <rFont val="Calibri"/>
        <family val="2"/>
      </rPr>
      <t xml:space="preserve">  </t>
    </r>
  </si>
  <si>
    <t>Et funksjonelt venterom er tilgjengelig for pasienter, pårørende, besøkende og samarbeidspartnere.</t>
  </si>
  <si>
    <t>Lokalene sikrer trygg behandling av personopplysninger og ivaretakelse av personvernet.</t>
  </si>
  <si>
    <t>Eks: Vegger til vaktrom/ møterom/ telefonrom er tilstrekkelig lydisolert, arbeidsstasjoner er plassert slik at personopplysninger ikke kan bli synlig for uvedkommende, pasientopplysninger på papir oppbevares innelåst.</t>
  </si>
  <si>
    <t xml:space="preserve">Enheten har en oppdatert opplæringsplan og kostnadene for opplæringen er lagt inn i budsjett. </t>
  </si>
  <si>
    <t>Enheten deltar i relevant forskning på enhetens målgruppe og bidrar med kompetanseheving/fagutvikling på enhetens målgruppe.</t>
  </si>
  <si>
    <t>Ved utskriving får pasienter og pårørende med seg informasjon som også sendes oppfølgende instans og fastlege. Den inkluderer bl.a. kontaktdetaljer til oppfølgende instans, tidspunkt for første møte ved poliklinikken og ev. medisinering.</t>
  </si>
  <si>
    <t>Pasienter og foresatte mottar tilpasset informasjon og involveres i vurderinger av tilstand og i planlegging av behandlingstiltak og utskriving.</t>
  </si>
  <si>
    <t xml:space="preserve">Det finnes retningslinjer om samarbeid og kommunikasjon med legevakt. </t>
  </si>
  <si>
    <t xml:space="preserve">Det finnes skriftlig prosedyre for vurdering og tiltak ved suicidalitet (selvmordstanker, selvmordsforsøk og selvmord). </t>
  </si>
  <si>
    <t>Enheten har skriftlig prosedyre for hvordan pasienter som har rømt / er savnet skal håndteres og hvordan iverksatte tiltak (som varsling, etterlysing og tilbakeføring) skal dokumenteres.</t>
  </si>
  <si>
    <t>Følgepersonal kan f.eks. være miljøpersonale fra en institusjon som følger pasient ved innleggelse.</t>
  </si>
  <si>
    <t>Enheten har tiltak  for bærekraft og miljøhensyn slik som tiltak for energieffektivisering, reduksjon av matsvinn, grønn innkjøpspraksis, kildesortering, gjenbruk, miljøvennlig byggdrift.</t>
  </si>
  <si>
    <t>Pårørendeveileder, LOV-1999-07-02-63 kap. 3, §7-2, §7-4 og §8-3, LOV-1999-07-02-64 §10,  LOV-1999-07-02-62  §6-1, FOR-2011-12-16-1258 § 28</t>
  </si>
  <si>
    <t>Retningslinje selvmordsforebygging i psykisk helsevern og tverrfaglig spesialisert rusbehandling (TSB)</t>
  </si>
  <si>
    <t>Retningslinje selvmordsforebygging i psykisk helsevern og tverrfaglig spesialisert rusbehandling (TSB),FOR-2016-10-28-1250 §7c</t>
  </si>
  <si>
    <t xml:space="preserve"> LOV-1999-07-02-62  § 4–6 og § 4–7, Retningslinje selvmordsforebygging i psykisk helsevern og tverrfaglig spesialisert rusbehandling (TSB)</t>
  </si>
  <si>
    <t>Retningslinje selvmordsforebygging i psykisk helsevern og tverrfaglig spesialisert rusbehandling (TSB), FOR-2016-10-28-1250 §7c</t>
  </si>
  <si>
    <t>FOR-2011-12-16-1258 §3 f) g) h), Retningslinje selvmordsforebygging i psykisk helsevern og tverrfaglig spesialisert rusbehandling (TSB)</t>
  </si>
  <si>
    <t>LOV-1999-07-02-61 §3-10, Retningslinje selvmordsforebygging i psykisk helsevern og tverrfaglig spesialisert rusbehandling (TSB), FOR-2016-10-28-1250 §6f og §7b</t>
  </si>
  <si>
    <t xml:space="preserve">LOV-1999-07-02-61 §3-10, FOR-2016-10-28-1250 §7b , Retningslinje selvmordsforebygging i psykisk helsevern og tverrfaglig spesialisert rusbehandling (TSB) </t>
  </si>
  <si>
    <t>Retningslinje selvmordsforebygging i psykisk helsevern og tverrfaglig spesialisert rusbehandling (TSB), LOV-1999-07-02-64 §45 a</t>
  </si>
  <si>
    <t xml:space="preserve">Retningslinje selvmordsforebygging i psykisk helsevern og tverrfaglig spesialisert rusbehandling (TSB) </t>
  </si>
  <si>
    <t>Selvmord; Retningslinje selvmordsforebygging i psykisk helsevern og tverrfaglig spesialisert rusbehandling (TSB), Vold/ seksuelle overgrep; LOV-1999-07-02-61 §2-1 f</t>
  </si>
  <si>
    <t>Nasjonal faglig retningslinje for selvmordsforebygging i psykisk helsevern og tverrfaglig spesialisert rusbehandling (TSB)</t>
  </si>
  <si>
    <t>https://www.helsedirektoratet.no/retningslinjer/selvmordsforebygging-i-psykisk-helsevern-og-tsb</t>
  </si>
  <si>
    <t>viii) Klagerett på vedtak som kan fremsettes for den faglige ansvarlige for vedtaket eller annet helsepersonell, og klagerett direkte til Kontrollkommisjonen, Statsforvalteren og Sivilombudet.</t>
  </si>
  <si>
    <t>1.1.30</t>
  </si>
  <si>
    <t>1.1.33</t>
  </si>
  <si>
    <t>4.4.1</t>
  </si>
  <si>
    <t>4.4.2</t>
  </si>
  <si>
    <t>6.3.1</t>
  </si>
  <si>
    <t>Vurdering av suicidalitet (selvmordstanker, selvmordsforsøk og selvmord) som ledd i den helhetlige vurderingen ved innleggelse og underveis i oppfølgingen</t>
  </si>
  <si>
    <t>Informasjonen som deles ut om temaene nevnt i standardene over, er utarbeidet med brukermedvirkning.</t>
  </si>
  <si>
    <t>5.2.9</t>
  </si>
  <si>
    <t xml:space="preserve">Nasjonale faglige råd for bruker- og pårørendemedvirkning i rus- og psykisk helsefeltet </t>
  </si>
  <si>
    <t>Bruker- og pårørendemedvirkning i rus- og psykisk helsefeltet - Helsedirektoratet</t>
  </si>
  <si>
    <t>Standardisert validert skjema for BUP døgn finnes ikke enda. Dette skal utvikles i samarbeid mellom KvIP og FHI med planlagt oppstart 2026.</t>
  </si>
  <si>
    <t>Individuell plan - en rettighet - Helsenorge</t>
  </si>
  <si>
    <t>Helsenorge: Individuell plan og koordinator</t>
  </si>
  <si>
    <t>Nasjonale faglige råd for bruker- og pårørendemedvirkning i rus- og psykisk helsefeltet, kap. 4</t>
  </si>
  <si>
    <t>Nasjonale faglige råd for bruker- og pårørendemedvirkning i rus- og psykisk helsefeltet kap. 4</t>
  </si>
  <si>
    <t>LOV-1999-07-02-61 §3-10, Pårørendeveileder kap. 2.2, FOR-2016-10-28-1250 §7b, Nasjonale faglige råd for bruker- og pårørendemedvirkning i rus- og psykisk helsefeltet kap. 4</t>
  </si>
  <si>
    <t>Pårørendeveileder, Nasjonale faglige råd for bruker- og pårørendemedvirkning i rus- og psykisk helsefeltet kap. 4</t>
  </si>
  <si>
    <t>v) hvordan de kan kontakte brukerorganisasjoner eller andre aktuelle instanser, som barneombudet, pasientombudet og sivilombudet.</t>
  </si>
  <si>
    <t xml:space="preserve"> LOV-1999-07-02-62  § 4-2, Nasjonale faglige råd for bruker- og pårørendemedvirkning i rus- og psykisk helsefeltet kap. 4</t>
  </si>
  <si>
    <t>LOV-1999-07-02-63 kap.3, Nasjonale faglige råd for bruker- og pårørendemedvirkning i rus- og psykisk helsefeltet kap. 4</t>
  </si>
  <si>
    <t>LOV-1999-07-02-63 kap.3,  LOV-1999-07-02-64  §40, Nasjonale faglige råd for bruker- og pårørendemedvirkning i rus- og psykisk helsefeltet kap. 4</t>
  </si>
  <si>
    <t>LOV-1999-07-02-63 §3-3, Nasjonale faglige råd for bruker- og pårørendemedvirkning i rus- og psykisk helsefeltet kap. 4</t>
  </si>
  <si>
    <t xml:space="preserve"> LOV-1999-07-02-62  §4-2, Barnekonvensjonen, art. 12, Nasjonale faglige råd for bruker- og pårørendemedvirkning i rus- og psykisk helsefeltet, kap. 4</t>
  </si>
  <si>
    <t>LOV-1999-07-02-63 §3-4, Barnekonvensjonen art.5, Nasjonale faglige råd for bruker- og pårørendemedvirkning i rus- og psykisk helsefeltet, kap 4</t>
  </si>
  <si>
    <t xml:space="preserve"> LOV-1999-07-02-62  §4-2,  Nasjonale faglige råd for bruker- og pårørendemedvirkning i rus- og psykisk helsefeltet kap.4</t>
  </si>
  <si>
    <t>Pårørendeveilederen, Nasjonale faglige råd for bruker- og pårørendemedvirkning i rus- og psykisk helsefeltet kap. 4</t>
  </si>
  <si>
    <t>Pårørendeveileder, LOV-1999-07-02-63 kap. 3, Nasjonale faglige råd for bruker- og pårørendemedvirkning i rus- og psykisk helsefeltet kap.4</t>
  </si>
  <si>
    <t>Nasjonale faglige råd for bruker- og pårørendemedvirkning i rus- og psykisk helsefeltet kap.4</t>
  </si>
  <si>
    <t xml:space="preserve"> Nasjonale faglige råd for bruker- og pårørendemedvirkning i rus- og psykisk helsefeltet kap. 4</t>
  </si>
  <si>
    <t>Nasjonale faglige råd for bruker- og pårørendemedvirkning i rus- og psykisk helsefeltet kap. 3</t>
  </si>
  <si>
    <t xml:space="preserve">Det er et krav i  FOR-2011-11-18-1115 om å varsle kommunen innen 24 timer etter innleggelse om pasienten er i behov av kommunale helse - og omsorgstjenester. PLO står for Pleie og omsorgsmelding. </t>
  </si>
  <si>
    <t>Nasjonale pasientforløp PBU kap.4, Nasjonale faglige råd for bruker- og pårørendemedvirkning i rus- og psykisk helsefeltet kap. 4</t>
  </si>
  <si>
    <t>Nasjonale pasientforløp PBU  kap. 5</t>
  </si>
  <si>
    <t>Nasjonale pasientforløp PBU kap. 4, Pårørendeveilederen kap. 5, Helsepersonelloven §10-a og b, Nasjonale faglige råd for bruker- og pårørendemedvirkning i rus- og psykisk helsefeltet, kap 4</t>
  </si>
  <si>
    <t>Nasjonale pasientforløp PBU kap. 6, Nasjonale faglige råd for bruker- og pårørendemedvirkning i rus- og psykisk helsefeltet kap. 3</t>
  </si>
  <si>
    <t>Nasjonale pasientforløp PBU kap.6, Nasjonale faglige råd for bruker- og pårørendemedvirkning i rus- og psykisk helsefeltet kap. 4</t>
  </si>
  <si>
    <t>LOV-1999-07-02-64 §45 a</t>
  </si>
  <si>
    <t>HSØ RHF 2015, Nasjonale pasientforløp PBU kap.6, LOV-1999-07-02-64 §45a</t>
  </si>
  <si>
    <t>LOV-1999-07-02-63 § 3-1, §3-3, § 3-4, § 6-2, Barnekonvensjonen art.5, Pårørendeveileder, Nasjonale pasientforløp PBU kap.5, Nasjonale faglige råd for bruker- og pårørendemedvirkning i rus- og psykisk helsefeltet, kap 4</t>
  </si>
  <si>
    <t>Pårørendeveileder kap. 2.2, 6.1 og 6.2, LOV-1999-07-02-64 §10, LOV-1999-07-02-63 kapittel 3, Nasjonale pasientforløp PBU kap.6, Nasjonale faglige råd for bruker- og pårørendemedvirkning i rus- og psykisk helsefeltet, kap 4</t>
  </si>
  <si>
    <t>FOR-2000-12-01-1217 §6, Nasjonale pasientforløp PBU kap.6, Nasjonale faglige råd for bruker- og pårørendemedvirkning i rus- og psykisk helsefeltet, kap 4</t>
  </si>
  <si>
    <t>Behandlingsplaner og individuell plan (IP)*</t>
  </si>
  <si>
    <t>LOV-1999-07-02-61 §2-2, Nasjonale pasientforløp PBU kap.4 og 5.</t>
  </si>
  <si>
    <t>Pårørendeveileder, Nasjonale pasientforløp PBU kap. 6, LOV-1999-07-02-63 kap. 3, Nasjonale faglige råd for bruker- og pårørendemedvirkning i rus- og psykisk helsefeltet kap.4</t>
  </si>
  <si>
    <t>Pårørendeveileder, Nasjonale pasientforløp PBU kap.8, LOV-1999-07-02-63 kap. 3, Nasjonale faglige råd for bruker- og pårørendemedvirkning i rus- og psykisk helsefeltet kap.4</t>
  </si>
  <si>
    <t xml:space="preserve"> LOV-1999-07-02-62  §4-2, LOV-1999-07-02-63 § 3-1 til § 3-3, Barnekonvensjonen art. 12, Grunnloven art. 104, Nasjonale pasientforløp PBU kap. 5, Nasjonale faglige råd for bruker- og pårørendemedvirkning i rus- og psykisk helsefeltet kap. 4</t>
  </si>
  <si>
    <t>Pårørendeveileder kap. 4,Nasjonale faglige råd for bruker- og pårørendemedvirkning i rus- og psykisk helsefeltet kap. 4</t>
  </si>
  <si>
    <t>LOV-2001-06-15-93 §35, FOR-2016-10-28-1250 § 7e og §8d, Nasjonale pasientforløp PBU kap. 6,  Nasjonale faglige råd for bruker- og pårørendemedvirkning i rus- og psykisk helsefeltet kap.3</t>
  </si>
  <si>
    <t>LOV-1999-07-02-64, kap. 2 §10a, Pårørendeveileder kap. 5, Nasjonale pasientforløp PBU kap. 4</t>
  </si>
  <si>
    <t xml:space="preserve"> LOV-1999-07-02-62  kap. 3 og 4</t>
  </si>
  <si>
    <t>Forskrift om individuell plan ved ytelse av velferdstjenester</t>
  </si>
  <si>
    <t>FOR-2022-06-22-1110</t>
  </si>
  <si>
    <t>FOR-2024-10-11-2453</t>
  </si>
  <si>
    <t>LOV-1999-07-02-64, kap. 7 §38a, LOV-1999-07-02-61 §2-5, LOV-1999-07-02-63§2-5, Nasjonale pasientforløp PBU kap. 4 og 5, Helsenorge Rettigheter IP, Nasjonale faglige råd for bruker- og pårørendemedvirkning i rus- og psykisk helsefeltet kap. 4, FOR-2022-06-22-1110</t>
  </si>
  <si>
    <t>LOV-1998-07-17-61, Udir-6-2014 kap.4, FOR-2022-06-22-1110</t>
  </si>
  <si>
    <t>Nasjonale pasientforløp PBU kap. 4, FOR-2011-11-18-1115 §8 og §11, HOD, 2012, og Nasjonale pasientforløp kap 4</t>
  </si>
  <si>
    <t>Oppdatert - aktuelt for revisjon 2026</t>
  </si>
  <si>
    <t xml:space="preserve">Pasienter kan bruke (evt. låne) telefon, sende og motta post. </t>
  </si>
  <si>
    <t>2.2.1</t>
  </si>
  <si>
    <t>2.2.15</t>
  </si>
  <si>
    <t>Brukermedvirkning og støtte til pårørende, inkludert barn/søsken som pårørende.</t>
  </si>
  <si>
    <t>Alt klinisk personell har tilgang på veiledning og/ eller simulering - som totalt utgjør minst 2 timer pr måned.</t>
  </si>
  <si>
    <t>2.6.1</t>
  </si>
  <si>
    <t>Enhetsleder får nødvendig veiledning/supervisjon fra sin overordnede.</t>
  </si>
  <si>
    <t>Ved innleggelse av pasienter som er i behov for, eller som allerede mottar kommunale tjenester, og som samtykker til informasjonsdeling, varsles kommunen innen 24 timer (eller så snart det lar seg gjøre)</t>
  </si>
  <si>
    <t xml:space="preserve"> Det avklares med foresatte om pasienten har mindreårige søsken, og  deres behov for informasjon og oppfølging kartlegges og følges opp.</t>
  </si>
  <si>
    <t>2.5</t>
  </si>
  <si>
    <t>Alle ansatte som deltar i pasientbehandling blir sjekket opp mot autorisasjon i helseregister og har framvist gyldig politiattest før oppstart.</t>
  </si>
  <si>
    <t>Før utskrivelse inviteres mottakende tjeneste til felles samarbeidsmøter for planlegging av videre tiltak/behandling.</t>
  </si>
  <si>
    <t xml:space="preserve">Pasienten og pårørende får informasjon før utskrivelse om diagnoser som er relevante for videre tiltak. </t>
  </si>
  <si>
    <t>Epikrisen inkluderer helhetlig vurdering av suicidalitet som er gjort på utskrivingsdagen.</t>
  </si>
  <si>
    <t>Vold, rus og suicidalitet vurderes ved innleggelse, under oppfølging og ved utskrivelse. Basert på resultatet av vurderingen, skal det utarbeides tiltak for å redusere risikoen.</t>
  </si>
  <si>
    <t>En somatisk legeundersøkelse er foretatt innen 72 timer etter innleggelse. Ved unntak skal vurderingen dokumenteres.</t>
  </si>
  <si>
    <t>På kveld / helger er det satt av tid til aktivitetstilbud som er utviklet gjennom aktiv brukermedvirkning, og som er tilpasset pasientenes individuelle behandlingsplaner.</t>
  </si>
  <si>
    <t>Planer for mestring og håndtering av forverring/ kriser lages i samarbeid med pasienten og pårørende/søsken om mulig. Planene er tilgjengelige skriftlig og dokumentert i journal</t>
  </si>
  <si>
    <t xml:space="preserve">Pasient og pårørende, og aktuelle instanser, får kopi av relevante planer som er utarbeidet. </t>
  </si>
  <si>
    <t>vi)  Enhetens tilbud til pårørende under innleggelsen (f.eks. familiesamtaler, foreldresamtaler, veiledning)</t>
  </si>
  <si>
    <t>5.2.8</t>
  </si>
  <si>
    <t xml:space="preserve">Ansatte bærer synlig ID-kort/navneskilt. </t>
  </si>
  <si>
    <t>5.3.2</t>
  </si>
  <si>
    <t>5.3.3</t>
  </si>
  <si>
    <t xml:space="preserve">Det finnes en tavle med bilde og navn på alle ansatte. </t>
  </si>
  <si>
    <t xml:space="preserve">Nasjonale pasientforløp PBU kap.5, LOV-1999-07-02-63 kapittel 3 og 4, Nasjonale faglige råd for bruker- og pårørendemedvirkning i rus- og psykisk helsefeltet kap.4,  Nasjonale pasientforløp PBU kap.3, </t>
  </si>
  <si>
    <t>Pasienter og pårørende, inkludert søsken dersom aktuelt, informeres om aktuell behandling inkludert medisiner, og hva som kan forventes mht. effekt og bivirkninger.</t>
  </si>
  <si>
    <t>Kan gjøres unntak for pasienter over helserettslig alder. Det er ikke nok med innhenting av en generell samtykke. Det optimale er at pasienter gis et valg mellom tilnærmingene med orientering om deres sterke og svake sider.</t>
  </si>
  <si>
    <t>Enheten har rutiner som sikrer at tvangsvedtak og gjennomføring av tvang dokumenteres innen fristene.</t>
  </si>
  <si>
    <t xml:space="preserve">6.1.1 </t>
  </si>
  <si>
    <t>7.1.1</t>
  </si>
  <si>
    <t>Organisasjonen har et velfungerende IT system for tilstandskoding, prosedyrekoding og Nasjonale pasientforløpskoding.</t>
  </si>
  <si>
    <t xml:space="preserve"> Brukererfaringer fra pasienter og pårørende innhentes og brukes ved utvikling av tjenestetilbudet.</t>
  </si>
  <si>
    <t xml:space="preserve">7.1.2 </t>
  </si>
  <si>
    <t>Enheten gjennomgår vedtak om tvang med personalet minst hver sjette måned, som et ledd i regelmessig og systematisk forebygging av tvang.</t>
  </si>
  <si>
    <t>Enheten har oversikt over lovpålagte brukerråd og brukerutvalg som finnes på virksomhetsnivå og det legges til rette for at disse kan delta i kvalitetsforbedring og tjenesteutvikling i et kontinuerlig samarbeid.</t>
  </si>
  <si>
    <t>7.3.6</t>
  </si>
  <si>
    <t xml:space="preserve">Enheten benytter maler som ivaretar anbefalingene i Nasjonale pasientforløp (f.eks. for innkomstsamtale, utredning, epikrise). </t>
  </si>
  <si>
    <t xml:space="preserve">7.4.1 </t>
  </si>
  <si>
    <t>Enheten er representert i sykehusfora hvor beslutninger som har betydning for enheten sin drift tas (f.eks. ressursbruk og faglige rammer).</t>
  </si>
  <si>
    <t>7.4.2</t>
  </si>
  <si>
    <t>7.4.3</t>
  </si>
  <si>
    <t>7.4.4</t>
  </si>
  <si>
    <t>7.4.5</t>
  </si>
  <si>
    <t>7.4.6</t>
  </si>
  <si>
    <t>7.4.7</t>
  </si>
  <si>
    <t>7.4.10</t>
  </si>
  <si>
    <t>1.2.2</t>
  </si>
  <si>
    <t>2.6</t>
  </si>
  <si>
    <t>5.2.6</t>
  </si>
  <si>
    <r>
      <t>En epikrise er </t>
    </r>
    <r>
      <rPr>
        <sz val="12"/>
        <color rgb="FF040C28"/>
        <rFont val="Calibri"/>
        <family val="2"/>
        <scheme val="minor"/>
      </rPr>
      <t>en kort skriftlig og sammenfattende framstilling av gjennomført undersøkelse eller behandling av en pasient, basert på tilgjengelige journalopplysninger</t>
    </r>
  </si>
  <si>
    <t>5.4.2</t>
  </si>
  <si>
    <t>5.4.3</t>
  </si>
  <si>
    <t>7.5.2</t>
  </si>
  <si>
    <t xml:space="preserve">	LOV-2025-06-20-39 (Oppdatert i skjema 22.01.26)</t>
  </si>
  <si>
    <t xml:space="preserve"> LOV-2023-04-28-8 (Oppdatert i skjema 15.11.2023), LOV-2025-06-20-96 (lov om dokumentasjon og arkiv, oppdatert i skjema 22.01.26)</t>
  </si>
  <si>
    <t>LOV-2022-06-10-37, LOV-2025-06-20-96 (Lov om dokumentasjon og arkiv; oppdatert i skjema 22.01.26)</t>
  </si>
  <si>
    <t>Oppdatert 2025- aktuelt for revisjon 2026</t>
  </si>
  <si>
    <t>LOV-2024-06-25-53 (Oppdatert i skjema 03.07.2024), LOV-2025-06-20-39</t>
  </si>
  <si>
    <t xml:space="preserve"> LOV-2023-04-28-9 (Oppdatert i skjema 15.11.2023) LOV-2025-06-20-74 (Lov om endringer i helsetilsynsloven mv. (ny meldeordning for alvorlige hendelser i helse- og omsorgstjenesten, aktuelt for revisjon 2026)</t>
  </si>
  <si>
    <t>FOR-2021-09-20-2838, 	FOR-2025-11-21-2304 (oppdatert i skjema 22.01.26)</t>
  </si>
  <si>
    <t>Oppdatert - aktuelt for revisjon 2026 (std. 4.5.1)</t>
  </si>
  <si>
    <t>FOR-2023-12-19-2234 (Oppdatert i skjema 03.07.24), FOR-2025-12-15-2590 (oppdatert i skjema 22.01.26)</t>
  </si>
  <si>
    <t>Oppdatert - aktuelt for revisjon 2026 (std. 5.2.7)?</t>
  </si>
  <si>
    <t xml:space="preserve">Nasjonale pasientforløp PBU kap.6 </t>
  </si>
  <si>
    <r>
      <rPr>
        <b/>
        <sz val="14"/>
        <rFont val="Calibri"/>
        <family val="2"/>
      </rPr>
      <t>KvIP 2026 selvevaluering:</t>
    </r>
    <r>
      <rPr>
        <sz val="14"/>
        <rFont val="Calibri"/>
        <family val="2"/>
      </rPr>
      <t xml:space="preserve"> Vurder tjenestene etter følgende kriterier i kolonne F: 2=Møtt, 1=Delvis møtt, 0=Ikke møtt, 7=Vet ikke, 8=Ikke aktuelt</t>
    </r>
  </si>
  <si>
    <r>
      <rPr>
        <b/>
        <sz val="14"/>
        <rFont val="Calibri"/>
        <family val="2"/>
      </rPr>
      <t>Nivå beskrivelse:</t>
    </r>
    <r>
      <rPr>
        <sz val="14"/>
        <rFont val="Calibri"/>
        <family val="2"/>
      </rPr>
      <t xml:space="preserve"> Nivå 1: svikt i å møte disse standardene er en trussel til pasientsikkerhet, rettigheter, verdighet eller er et brudd på lovverket.
Nivå 2: standarder som er rimelig å forvente oppnås ved institusjonen.
Nivå 3: standarder som en utmerket institusjon bør oppnå, eller standarder som enheten selv ikke er direkte ansvarlig for.
</t>
    </r>
  </si>
  <si>
    <t>Vurdering av om rus utgjør en risiko og kan påvirke behandlingen, som ledd i den helhetlige vurderingen ved innleggelse og underveis i oppfølgingen.</t>
  </si>
  <si>
    <t>Vurdering av voldsrisiko som ledd i den helhetlige vurderingen ved innleggelse og underveis i oppfølgingen.</t>
  </si>
  <si>
    <t>7.6.1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</si>
</sst>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7" x14ac:knownFonts="1">
    <font>
      <sz val="11"/>
      <color theme="1"/>
      <name val="Calibri"/>
      <family val="2"/>
      <scheme val="minor"/>
    </font>
    <font>
      <sz val="11"/>
      <color theme="1"/>
      <name val="Calibri"/>
      <family val="2"/>
      <scheme val="minor"/>
    </font>
    <font>
      <b/>
      <sz val="12"/>
      <name val="Calibri"/>
      <family val="2"/>
    </font>
    <font>
      <sz val="12"/>
      <name val="Calibri"/>
      <family val="2"/>
    </font>
    <font>
      <i/>
      <sz val="12"/>
      <name val="Calibri"/>
      <family val="2"/>
    </font>
    <font>
      <sz val="9"/>
      <color indexed="81"/>
      <name val="Tahoma"/>
      <family val="2"/>
    </font>
    <font>
      <b/>
      <sz val="9"/>
      <color indexed="81"/>
      <name val="Tahoma"/>
      <family val="2"/>
    </font>
    <font>
      <u/>
      <sz val="11"/>
      <color theme="10"/>
      <name val="Calibri"/>
      <family val="2"/>
      <scheme val="minor"/>
    </font>
    <font>
      <sz val="12"/>
      <name val="Calibri"/>
      <family val="2"/>
      <scheme val="minor"/>
    </font>
    <font>
      <sz val="8"/>
      <name val="Calibri"/>
      <family val="2"/>
      <scheme val="minor"/>
    </font>
    <font>
      <sz val="12"/>
      <color rgb="FF4D5156"/>
      <name val="Calibri"/>
      <family val="2"/>
      <scheme val="minor"/>
    </font>
    <font>
      <sz val="12"/>
      <color rgb="FF040C28"/>
      <name val="Calibri"/>
      <family val="2"/>
      <scheme val="minor"/>
    </font>
    <font>
      <b/>
      <sz val="12"/>
      <name val="Calibri"/>
      <family val="2"/>
      <scheme val="minor"/>
    </font>
    <font>
      <u/>
      <sz val="12"/>
      <color theme="10"/>
      <name val="Calibri"/>
      <family val="2"/>
      <scheme val="minor"/>
    </font>
    <font>
      <u/>
      <sz val="12"/>
      <name val="Calibri"/>
      <family val="2"/>
      <scheme val="minor"/>
    </font>
    <font>
      <sz val="14"/>
      <name val="Calibri"/>
      <family val="2"/>
    </font>
    <font>
      <b/>
      <sz val="14"/>
      <name val="Calibri"/>
      <family val="2"/>
    </font>
  </fonts>
  <fills count="11">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indexed="43"/>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6"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7" fillId="0" borderId="0" applyNumberFormat="0" applyFill="0" applyBorder="0" applyAlignment="0" applyProtection="0"/>
  </cellStyleXfs>
  <cellXfs count="64">
    <xf numFmtId="0" fontId="0" fillId="0" borderId="0" xfId="0"/>
    <xf numFmtId="0" fontId="3" fillId="0" borderId="1" xfId="0" applyFont="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49" fontId="3" fillId="7" borderId="1" xfId="2" applyNumberFormat="1" applyFont="1" applyFill="1" applyBorder="1" applyAlignment="1" applyProtection="1">
      <alignment horizontal="left" vertical="top" wrapText="1"/>
    </xf>
    <xf numFmtId="49" fontId="3" fillId="5" borderId="1" xfId="1" applyNumberFormat="1" applyFont="1" applyFill="1" applyBorder="1" applyAlignment="1" applyProtection="1">
      <alignment horizontal="left" vertical="top" wrapText="1"/>
    </xf>
    <xf numFmtId="0" fontId="3" fillId="4" borderId="1" xfId="0" applyFont="1" applyFill="1" applyBorder="1" applyAlignment="1" applyProtection="1">
      <alignment horizontal="left" vertical="top" wrapText="1"/>
      <protection locked="0"/>
    </xf>
    <xf numFmtId="0" fontId="2" fillId="4" borderId="1" xfId="0" applyFont="1" applyFill="1" applyBorder="1" applyAlignment="1" applyProtection="1">
      <alignment horizontal="left" vertical="top" wrapText="1"/>
      <protection locked="0"/>
    </xf>
    <xf numFmtId="49" fontId="3" fillId="4" borderId="1" xfId="2" applyNumberFormat="1" applyFont="1" applyFill="1" applyBorder="1" applyAlignment="1" applyProtection="1">
      <alignment horizontal="left" vertical="top" wrapText="1"/>
    </xf>
    <xf numFmtId="0" fontId="2" fillId="7" borderId="1" xfId="0" applyFont="1" applyFill="1" applyBorder="1" applyAlignment="1" applyProtection="1">
      <alignment horizontal="left" vertical="top" wrapText="1"/>
      <protection locked="0"/>
    </xf>
    <xf numFmtId="0" fontId="14" fillId="8" borderId="1" xfId="4" applyFont="1" applyFill="1" applyBorder="1" applyAlignment="1" applyProtection="1">
      <alignment horizontal="left" vertical="top" wrapText="1"/>
    </xf>
    <xf numFmtId="0" fontId="3" fillId="10" borderId="2" xfId="0" applyFont="1" applyFill="1" applyBorder="1" applyAlignment="1" applyProtection="1">
      <alignment horizontal="left" vertical="top" wrapText="1"/>
      <protection locked="0"/>
    </xf>
    <xf numFmtId="0" fontId="3" fillId="10" borderId="3"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0" fontId="2" fillId="4" borderId="1" xfId="0" applyFont="1" applyFill="1" applyBorder="1" applyAlignment="1" applyProtection="1">
      <alignment horizontal="left" vertical="top" wrapText="1"/>
      <protection locked="0"/>
    </xf>
    <xf numFmtId="49" fontId="3" fillId="7" borderId="1" xfId="0" applyNumberFormat="1" applyFont="1" applyFill="1" applyBorder="1" applyAlignment="1" applyProtection="1">
      <alignment horizontal="left" vertical="top" wrapText="1"/>
    </xf>
    <xf numFmtId="0" fontId="3" fillId="0" borderId="1" xfId="0" applyFont="1" applyBorder="1" applyAlignment="1" applyProtection="1">
      <alignment horizontal="left" vertical="top" wrapText="1"/>
    </xf>
    <xf numFmtId="0" fontId="15" fillId="8" borderId="2" xfId="0" applyFont="1" applyFill="1" applyBorder="1" applyAlignment="1" applyProtection="1">
      <alignment horizontal="center" vertical="top" wrapText="1"/>
    </xf>
    <xf numFmtId="0" fontId="15" fillId="8" borderId="4" xfId="0" applyFont="1" applyFill="1" applyBorder="1" applyAlignment="1" applyProtection="1">
      <alignment horizontal="center" vertical="top" wrapText="1"/>
    </xf>
    <xf numFmtId="0" fontId="15" fillId="8" borderId="3" xfId="0" applyFont="1" applyFill="1" applyBorder="1" applyAlignment="1" applyProtection="1">
      <alignment horizontal="center" vertical="top" wrapText="1"/>
    </xf>
    <xf numFmtId="0" fontId="12" fillId="0" borderId="1" xfId="0" applyFont="1" applyBorder="1" applyAlignment="1" applyProtection="1">
      <alignment horizontal="left" vertical="top" wrapText="1"/>
    </xf>
    <xf numFmtId="49" fontId="2" fillId="7" borderId="1" xfId="0" applyNumberFormat="1" applyFont="1" applyFill="1" applyBorder="1" applyAlignment="1" applyProtection="1">
      <alignment horizontal="left" vertical="top" wrapText="1"/>
    </xf>
    <xf numFmtId="0" fontId="2" fillId="2" borderId="1" xfId="0" applyFont="1" applyFill="1" applyBorder="1" applyAlignment="1" applyProtection="1">
      <alignment horizontal="left" vertical="top" wrapText="1"/>
    </xf>
    <xf numFmtId="0" fontId="2" fillId="2" borderId="1" xfId="0" applyFont="1" applyFill="1" applyBorder="1" applyAlignment="1" applyProtection="1">
      <alignment horizontal="left" vertical="top" wrapText="1"/>
    </xf>
    <xf numFmtId="0" fontId="2" fillId="6" borderId="1" xfId="0" applyFont="1" applyFill="1" applyBorder="1" applyAlignment="1" applyProtection="1">
      <alignment horizontal="left" vertical="top" wrapText="1"/>
    </xf>
    <xf numFmtId="0" fontId="2" fillId="3" borderId="1" xfId="0" applyFont="1" applyFill="1" applyBorder="1" applyAlignment="1" applyProtection="1">
      <alignment horizontal="left" vertical="top" wrapText="1"/>
    </xf>
    <xf numFmtId="0" fontId="2" fillId="0" borderId="1" xfId="0" applyFont="1" applyBorder="1" applyAlignment="1" applyProtection="1">
      <alignment horizontal="left" vertical="top" wrapText="1"/>
    </xf>
    <xf numFmtId="0" fontId="3" fillId="4" borderId="1" xfId="0" applyFont="1" applyFill="1" applyBorder="1" applyAlignment="1" applyProtection="1">
      <alignment horizontal="left" vertical="top" wrapText="1"/>
    </xf>
    <xf numFmtId="1" fontId="3" fillId="0" borderId="1" xfId="0" applyNumberFormat="1" applyFont="1" applyBorder="1" applyAlignment="1" applyProtection="1">
      <alignment horizontal="left" vertical="top" wrapText="1"/>
    </xf>
    <xf numFmtId="0" fontId="2" fillId="4" borderId="1" xfId="0" applyFont="1" applyFill="1" applyBorder="1" applyAlignment="1" applyProtection="1">
      <alignment horizontal="left" vertical="top" wrapText="1"/>
    </xf>
    <xf numFmtId="1" fontId="3" fillId="4" borderId="1" xfId="0" applyNumberFormat="1" applyFont="1" applyFill="1" applyBorder="1" applyAlignment="1" applyProtection="1">
      <alignment horizontal="left" vertical="top" wrapText="1"/>
    </xf>
    <xf numFmtId="0" fontId="2" fillId="7" borderId="1" xfId="0" applyFont="1" applyFill="1" applyBorder="1" applyAlignment="1" applyProtection="1">
      <alignment horizontal="left" vertical="top" wrapText="1"/>
    </xf>
    <xf numFmtId="0" fontId="3" fillId="7" borderId="1" xfId="0" applyFont="1" applyFill="1" applyBorder="1" applyAlignment="1" applyProtection="1">
      <alignment horizontal="left" vertical="top" wrapText="1"/>
    </xf>
    <xf numFmtId="1" fontId="3" fillId="7" borderId="1" xfId="0" applyNumberFormat="1" applyFont="1" applyFill="1" applyBorder="1" applyAlignment="1" applyProtection="1">
      <alignment horizontal="left" vertical="top" wrapText="1"/>
    </xf>
    <xf numFmtId="0" fontId="8" fillId="4" borderId="1" xfId="0" applyFont="1" applyFill="1" applyBorder="1" applyAlignment="1" applyProtection="1">
      <alignment horizontal="left" vertical="top" wrapText="1"/>
    </xf>
    <xf numFmtId="0" fontId="3" fillId="5" borderId="1" xfId="0" applyFont="1" applyFill="1" applyBorder="1" applyAlignment="1" applyProtection="1">
      <alignment horizontal="left" vertical="top" wrapText="1"/>
    </xf>
    <xf numFmtId="0" fontId="3" fillId="3" borderId="1" xfId="0" applyFont="1" applyFill="1" applyBorder="1" applyAlignment="1" applyProtection="1">
      <alignment horizontal="left" vertical="top" wrapText="1"/>
    </xf>
    <xf numFmtId="49" fontId="2" fillId="2" borderId="1" xfId="0" applyNumberFormat="1" applyFont="1" applyFill="1" applyBorder="1" applyAlignment="1" applyProtection="1">
      <alignment horizontal="left" vertical="top" wrapText="1"/>
    </xf>
    <xf numFmtId="0" fontId="8" fillId="4" borderId="0" xfId="0" applyFont="1" applyFill="1" applyAlignment="1" applyProtection="1">
      <alignment horizontal="left" vertical="top" wrapText="1"/>
    </xf>
    <xf numFmtId="49" fontId="2" fillId="2" borderId="1" xfId="0" applyNumberFormat="1" applyFont="1" applyFill="1" applyBorder="1" applyAlignment="1" applyProtection="1">
      <alignment horizontal="left" vertical="top" wrapText="1"/>
    </xf>
    <xf numFmtId="49" fontId="2" fillId="0" borderId="1" xfId="0" applyNumberFormat="1" applyFont="1" applyBorder="1" applyAlignment="1" applyProtection="1">
      <alignment horizontal="left" vertical="top" wrapText="1"/>
    </xf>
    <xf numFmtId="0" fontId="10" fillId="0" borderId="0" xfId="0" applyFont="1" applyAlignment="1" applyProtection="1">
      <alignment horizontal="left" vertical="top" wrapText="1"/>
    </xf>
    <xf numFmtId="49" fontId="3" fillId="3" borderId="1" xfId="0" applyNumberFormat="1" applyFont="1" applyFill="1" applyBorder="1" applyAlignment="1" applyProtection="1">
      <alignment horizontal="left" vertical="top" wrapText="1"/>
    </xf>
    <xf numFmtId="49" fontId="2" fillId="3" borderId="1" xfId="0" applyNumberFormat="1" applyFont="1" applyFill="1" applyBorder="1" applyAlignment="1" applyProtection="1">
      <alignment horizontal="left" vertical="top" wrapText="1"/>
    </xf>
    <xf numFmtId="1" fontId="3" fillId="3" borderId="1" xfId="0" applyNumberFormat="1" applyFont="1" applyFill="1" applyBorder="1" applyAlignment="1" applyProtection="1">
      <alignment horizontal="left" vertical="top" wrapText="1"/>
    </xf>
    <xf numFmtId="0" fontId="2" fillId="6" borderId="2" xfId="0" applyFont="1" applyFill="1" applyBorder="1" applyAlignment="1" applyProtection="1">
      <alignment horizontal="left" vertical="top" wrapText="1"/>
    </xf>
    <xf numFmtId="0" fontId="2" fillId="6" borderId="3" xfId="0" applyFont="1" applyFill="1" applyBorder="1" applyAlignment="1" applyProtection="1">
      <alignment horizontal="left" vertical="top" wrapText="1"/>
    </xf>
    <xf numFmtId="49" fontId="3" fillId="4" borderId="1" xfId="0" applyNumberFormat="1" applyFont="1" applyFill="1" applyBorder="1" applyAlignment="1" applyProtection="1">
      <alignment horizontal="left" vertical="top" wrapText="1"/>
    </xf>
    <xf numFmtId="49" fontId="3" fillId="5" borderId="1" xfId="0" applyNumberFormat="1" applyFont="1" applyFill="1" applyBorder="1" applyAlignment="1" applyProtection="1">
      <alignment horizontal="left" vertical="top" wrapText="1"/>
    </xf>
    <xf numFmtId="0" fontId="3" fillId="3" borderId="1" xfId="0" applyFont="1" applyFill="1" applyBorder="1" applyAlignment="1" applyProtection="1">
      <alignment vertical="top" wrapText="1"/>
    </xf>
    <xf numFmtId="0" fontId="3" fillId="10" borderId="1" xfId="0" applyFont="1" applyFill="1" applyBorder="1" applyAlignment="1" applyProtection="1">
      <alignment horizontal="left" vertical="top" wrapText="1"/>
    </xf>
    <xf numFmtId="49" fontId="2" fillId="10" borderId="1" xfId="0" applyNumberFormat="1" applyFont="1" applyFill="1" applyBorder="1" applyAlignment="1" applyProtection="1">
      <alignment horizontal="left" vertical="top" wrapText="1"/>
    </xf>
    <xf numFmtId="0" fontId="2" fillId="10" borderId="2" xfId="0" applyFont="1" applyFill="1" applyBorder="1" applyAlignment="1" applyProtection="1">
      <alignment horizontal="center" vertical="center" wrapText="1"/>
    </xf>
    <xf numFmtId="0" fontId="2" fillId="10" borderId="4" xfId="0" applyFont="1" applyFill="1" applyBorder="1" applyAlignment="1" applyProtection="1">
      <alignment horizontal="center" vertical="center" wrapText="1"/>
    </xf>
    <xf numFmtId="0" fontId="2" fillId="10" borderId="3" xfId="0" applyFont="1" applyFill="1" applyBorder="1" applyAlignment="1" applyProtection="1">
      <alignment horizontal="center" vertical="center" wrapText="1"/>
    </xf>
    <xf numFmtId="0" fontId="3" fillId="8"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8" borderId="1" xfId="4" applyFont="1" applyFill="1" applyBorder="1" applyAlignment="1" applyProtection="1">
      <alignment horizontal="left" vertical="top" wrapText="1"/>
    </xf>
    <xf numFmtId="0" fontId="13" fillId="8" borderId="0" xfId="4" applyFont="1" applyFill="1" applyAlignment="1" applyProtection="1">
      <alignment wrapText="1"/>
    </xf>
    <xf numFmtId="0" fontId="8" fillId="8" borderId="1" xfId="0" applyFont="1" applyFill="1" applyBorder="1" applyAlignment="1" applyProtection="1">
      <alignment horizontal="left" vertical="top" wrapText="1"/>
    </xf>
    <xf numFmtId="0" fontId="13" fillId="8" borderId="0" xfId="4" applyFont="1" applyFill="1" applyAlignment="1" applyProtection="1">
      <alignment vertical="top" wrapText="1"/>
    </xf>
    <xf numFmtId="0" fontId="3" fillId="9" borderId="1" xfId="0" applyFont="1" applyFill="1" applyBorder="1" applyAlignment="1" applyProtection="1">
      <alignment horizontal="left" vertical="top" wrapText="1"/>
    </xf>
    <xf numFmtId="14" fontId="3" fillId="8" borderId="1" xfId="0" applyNumberFormat="1" applyFont="1" applyFill="1" applyBorder="1" applyAlignment="1" applyProtection="1">
      <alignment horizontal="left" vertical="top" wrapText="1"/>
    </xf>
  </cellXfs>
  <cellStyles count="5">
    <cellStyle name="Hyperkobling" xfId="4" builtinId="8"/>
    <cellStyle name="Komma" xfId="1" builtinId="3"/>
    <cellStyle name="Normal" xfId="0" builtinId="0"/>
    <cellStyle name="Normal 2" xfId="3" xr:uid="{00000000-0005-0000-0000-000003000000}"/>
    <cellStyle name="Pros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helsedirektoratet.no/faglige-rad/barnevernansvarlig-i-psykisk-helsevern-for-barn-og-unge" TargetMode="External"/><Relationship Id="rId7" Type="http://schemas.openxmlformats.org/officeDocument/2006/relationships/printerSettings" Target="../printerSettings/printerSettings2.bin"/><Relationship Id="rId2" Type="http://schemas.openxmlformats.org/officeDocument/2006/relationships/hyperlink" Target="https://www.helsedirektoratet.no/faglige-rad/barnevernansvarlig-i-psykisk-helsevern-for-barn-og-unge" TargetMode="External"/><Relationship Id="rId1" Type="http://schemas.openxmlformats.org/officeDocument/2006/relationships/printerSettings" Target="../printerSettings/printerSettings1.bin"/><Relationship Id="rId6" Type="http://schemas.openxmlformats.org/officeDocument/2006/relationships/hyperlink" Target="https://www.helsenorge.no/rettigheter/individuell-plan/" TargetMode="External"/><Relationship Id="rId5" Type="http://schemas.openxmlformats.org/officeDocument/2006/relationships/hyperlink" Target="https://www.helsedirektoratet.no/faglige-rad/bruker-og-parorendemedvirkning-i-rus-og-psykisk-helsefeltet" TargetMode="External"/><Relationship Id="rId4" Type="http://schemas.openxmlformats.org/officeDocument/2006/relationships/hyperlink" Target="https://www.helsedirektoratet.no/retningslinjer/selvmordsforebygging-i-psykisk-helsevern-og-tsb"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AU330"/>
  <sheetViews>
    <sheetView tabSelected="1" topLeftCell="A260" zoomScale="50" zoomScaleNormal="50" workbookViewId="0">
      <selection activeCell="E127" sqref="E127:H127"/>
    </sheetView>
  </sheetViews>
  <sheetFormatPr baseColWidth="10" defaultColWidth="11.453125" defaultRowHeight="15.5" x14ac:dyDescent="0.35"/>
  <cols>
    <col min="1" max="1" width="14.1796875" style="16" customWidth="1"/>
    <col min="2" max="2" width="7.08984375" style="17" customWidth="1"/>
    <col min="3" max="3" width="78.26953125" style="17" customWidth="1"/>
    <col min="4" max="4" width="38.453125" style="17" customWidth="1"/>
    <col min="5" max="5" width="29.36328125" style="17" customWidth="1"/>
    <col min="6" max="6" width="20.81640625" style="17" customWidth="1"/>
    <col min="7" max="7" width="20.54296875" style="17" customWidth="1"/>
    <col min="8" max="8" width="34.81640625" style="28" customWidth="1"/>
    <col min="9" max="9" width="17.81640625" style="17" customWidth="1"/>
    <col min="10" max="10" width="13.1796875" style="17" customWidth="1"/>
    <col min="11" max="11" width="8.81640625" style="17" customWidth="1"/>
    <col min="12" max="15" width="16.26953125" style="17" bestFit="1" customWidth="1"/>
    <col min="16" max="16" width="25.54296875" style="17" customWidth="1"/>
    <col min="17" max="16384" width="11.453125" style="17"/>
  </cols>
  <sheetData>
    <row r="1" spans="1:16" ht="31.5" customHeight="1" x14ac:dyDescent="0.35">
      <c r="C1" s="18" t="s">
        <v>869</v>
      </c>
      <c r="D1" s="19"/>
      <c r="E1" s="19"/>
      <c r="F1" s="19"/>
      <c r="G1" s="19"/>
      <c r="H1" s="20"/>
      <c r="I1" s="21"/>
      <c r="J1" s="21"/>
      <c r="K1" s="21"/>
      <c r="L1" s="21"/>
      <c r="M1" s="21"/>
      <c r="N1" s="21"/>
      <c r="O1" s="21"/>
      <c r="P1" s="21"/>
    </row>
    <row r="2" spans="1:16" ht="84" customHeight="1" x14ac:dyDescent="0.35">
      <c r="C2" s="18" t="s">
        <v>870</v>
      </c>
      <c r="D2" s="19"/>
      <c r="E2" s="19"/>
      <c r="F2" s="19"/>
      <c r="G2" s="19"/>
      <c r="H2" s="20"/>
      <c r="I2" s="21"/>
      <c r="J2" s="21"/>
      <c r="K2" s="21"/>
      <c r="L2" s="21"/>
      <c r="M2" s="21"/>
      <c r="N2" s="21"/>
      <c r="O2" s="21"/>
      <c r="P2" s="21"/>
    </row>
    <row r="3" spans="1:16" x14ac:dyDescent="0.35">
      <c r="A3" s="22" t="s">
        <v>0</v>
      </c>
      <c r="B3" s="23"/>
      <c r="C3" s="24" t="s">
        <v>1</v>
      </c>
      <c r="D3" s="24"/>
      <c r="E3" s="24"/>
      <c r="F3" s="24"/>
      <c r="G3" s="24"/>
      <c r="H3" s="24"/>
    </row>
    <row r="4" spans="1:16" ht="75" customHeight="1" x14ac:dyDescent="0.35">
      <c r="A4" s="22"/>
      <c r="B4" s="23"/>
      <c r="C4" s="25" t="s">
        <v>262</v>
      </c>
      <c r="D4" s="25"/>
      <c r="E4" s="14"/>
      <c r="F4" s="14"/>
      <c r="G4" s="14"/>
      <c r="H4" s="14"/>
    </row>
    <row r="5" spans="1:16" ht="75" customHeight="1" x14ac:dyDescent="0.35">
      <c r="A5" s="22"/>
      <c r="B5" s="23"/>
      <c r="C5" s="25" t="s">
        <v>263</v>
      </c>
      <c r="D5" s="25"/>
      <c r="E5" s="14"/>
      <c r="F5" s="14"/>
      <c r="G5" s="14"/>
      <c r="H5" s="14"/>
    </row>
    <row r="6" spans="1:16" ht="75" customHeight="1" x14ac:dyDescent="0.35">
      <c r="A6" s="22"/>
      <c r="B6" s="23"/>
      <c r="C6" s="25" t="s">
        <v>264</v>
      </c>
      <c r="D6" s="25"/>
      <c r="E6" s="14"/>
      <c r="F6" s="14"/>
      <c r="G6" s="14"/>
      <c r="H6" s="14"/>
    </row>
    <row r="7" spans="1:16" ht="75" customHeight="1" x14ac:dyDescent="0.35">
      <c r="A7" s="22"/>
      <c r="B7" s="23"/>
      <c r="C7" s="25" t="s">
        <v>265</v>
      </c>
      <c r="D7" s="25"/>
      <c r="E7" s="14"/>
      <c r="F7" s="14"/>
      <c r="G7" s="14"/>
      <c r="H7" s="14"/>
    </row>
    <row r="8" spans="1:16" s="27" customFormat="1" ht="50.25" customHeight="1" x14ac:dyDescent="0.35">
      <c r="A8" s="22" t="s">
        <v>2</v>
      </c>
      <c r="B8" s="26" t="s">
        <v>3</v>
      </c>
      <c r="C8" s="26" t="s">
        <v>4</v>
      </c>
      <c r="D8" s="26" t="s">
        <v>216</v>
      </c>
      <c r="E8" s="26" t="s">
        <v>579</v>
      </c>
      <c r="F8" s="26" t="s">
        <v>259</v>
      </c>
      <c r="G8" s="26" t="s">
        <v>260</v>
      </c>
      <c r="H8" s="26" t="s">
        <v>261</v>
      </c>
      <c r="I8" s="23" t="s">
        <v>240</v>
      </c>
      <c r="J8" s="23" t="s">
        <v>241</v>
      </c>
      <c r="K8" s="23" t="s">
        <v>242</v>
      </c>
      <c r="L8" s="23" t="s">
        <v>243</v>
      </c>
      <c r="M8" s="23" t="s">
        <v>244</v>
      </c>
      <c r="N8" s="23" t="s">
        <v>245</v>
      </c>
      <c r="O8" s="23" t="s">
        <v>250</v>
      </c>
      <c r="P8" s="23" t="s">
        <v>626</v>
      </c>
    </row>
    <row r="9" spans="1:16" x14ac:dyDescent="0.35">
      <c r="A9" s="16" t="s">
        <v>6</v>
      </c>
      <c r="B9" s="28">
        <v>1</v>
      </c>
      <c r="C9" s="17" t="s">
        <v>406</v>
      </c>
      <c r="F9" s="1"/>
      <c r="G9" s="1"/>
      <c r="H9" s="7"/>
      <c r="I9" s="27" t="s">
        <v>246</v>
      </c>
      <c r="J9" s="17">
        <f>COUNTIF($B9:$B59,"=1")</f>
        <v>32</v>
      </c>
      <c r="K9" s="17">
        <f>COUNTIFS($B$9:$B$59,"=1",($F$9:$F$59),"=2")</f>
        <v>0</v>
      </c>
      <c r="L9" s="17">
        <f>COUNTIFS($B$9:$B$59,"=1",($F$9:$F$59),"=1")</f>
        <v>0</v>
      </c>
      <c r="M9" s="17">
        <f>COUNTIFS($B$9:$B$59,"=1",($F$9:$F$59),"=0")</f>
        <v>0</v>
      </c>
      <c r="N9" s="17">
        <f>COUNTIFS($B$9:$B$59,"=1",($F$9:$F$59),"=7")</f>
        <v>0</v>
      </c>
      <c r="O9" s="17">
        <f>COUNTIFS($B$9:$B$59,"=1",($F$9:$F$59),"=8")</f>
        <v>0</v>
      </c>
      <c r="P9" s="29">
        <f>K9/(J9-O9)*100</f>
        <v>0</v>
      </c>
    </row>
    <row r="10" spans="1:16" s="28" customFormat="1" x14ac:dyDescent="0.35">
      <c r="A10" s="16" t="s">
        <v>7</v>
      </c>
      <c r="B10" s="28">
        <v>1</v>
      </c>
      <c r="C10" s="28" t="s">
        <v>407</v>
      </c>
      <c r="E10" s="28" t="s">
        <v>675</v>
      </c>
      <c r="F10" s="1"/>
      <c r="G10" s="7"/>
      <c r="H10" s="7"/>
      <c r="I10" s="30" t="s">
        <v>247</v>
      </c>
      <c r="J10" s="28">
        <f>COUNTIF($B9:$B59,"=2")</f>
        <v>13</v>
      </c>
      <c r="K10" s="28">
        <f>COUNTIFS($B$9:$B$59,"=2",($F$9:$F$59),"=2")</f>
        <v>0</v>
      </c>
      <c r="L10" s="28">
        <f>COUNTIFS($B$9:$B$59,"=2",($F$9:$F$59),"=1")</f>
        <v>0</v>
      </c>
      <c r="M10" s="28">
        <f>COUNTIFS($B$9:$B$59,"=2",($F$9:$F$59),"=0")</f>
        <v>0</v>
      </c>
      <c r="N10" s="28">
        <f>COUNTIFS($B$9:$B$59,"=2",($F$9:$F$59),"=7")</f>
        <v>0</v>
      </c>
      <c r="O10" s="28">
        <f>COUNTIFS($B$9:$B$59,"=2",($F$9:$F$59),"=8")</f>
        <v>0</v>
      </c>
      <c r="P10" s="31">
        <f>K10/(J10-O10)*100</f>
        <v>0</v>
      </c>
    </row>
    <row r="11" spans="1:16" s="28" customFormat="1" x14ac:dyDescent="0.35">
      <c r="A11" s="16" t="s">
        <v>340</v>
      </c>
      <c r="B11" s="28">
        <v>2</v>
      </c>
      <c r="C11" s="28" t="s">
        <v>408</v>
      </c>
      <c r="F11" s="1"/>
      <c r="G11" s="7"/>
      <c r="H11" s="7"/>
      <c r="I11" s="30" t="s">
        <v>248</v>
      </c>
      <c r="J11" s="28">
        <f>COUNTIF($B9:$B59,"=3")</f>
        <v>2</v>
      </c>
      <c r="K11" s="28">
        <f>COUNTIFS($B$9:$B$59,"=3",($F$9:$F$59),"=2")</f>
        <v>0</v>
      </c>
      <c r="L11" s="28">
        <f>COUNTIFS($B$9:$B$59,"=3",($F$9:$F$59),"=1")</f>
        <v>0</v>
      </c>
      <c r="M11" s="28">
        <f>COUNTIFS($B$9:$B$59,"=3",($F$9:$F$59),"=0")</f>
        <v>0</v>
      </c>
      <c r="N11" s="28">
        <f>COUNTIFS($B$9:$B$59,"=3",($F$9:$F$59),"=7")</f>
        <v>0</v>
      </c>
      <c r="O11" s="28">
        <f>COUNTIFS($B$9:$B$59,"=3",($F$9:$F$59),"=8")</f>
        <v>0</v>
      </c>
      <c r="P11" s="31">
        <f>K11/(J11-O11)*100</f>
        <v>0</v>
      </c>
    </row>
    <row r="12" spans="1:16" s="28" customFormat="1" ht="31" x14ac:dyDescent="0.35">
      <c r="A12" s="16" t="s">
        <v>8</v>
      </c>
      <c r="B12" s="28">
        <v>1</v>
      </c>
      <c r="C12" s="28" t="s">
        <v>409</v>
      </c>
      <c r="E12" s="28" t="s">
        <v>632</v>
      </c>
      <c r="F12" s="1"/>
      <c r="G12" s="7"/>
      <c r="H12" s="7"/>
      <c r="I12" s="32" t="s">
        <v>249</v>
      </c>
      <c r="J12" s="33">
        <f t="shared" ref="J12:O12" si="0">SUM(J9:J11)</f>
        <v>47</v>
      </c>
      <c r="K12" s="33">
        <f>SUM(K9:K11)</f>
        <v>0</v>
      </c>
      <c r="L12" s="33">
        <f t="shared" si="0"/>
        <v>0</v>
      </c>
      <c r="M12" s="33">
        <f t="shared" si="0"/>
        <v>0</v>
      </c>
      <c r="N12" s="33">
        <f t="shared" si="0"/>
        <v>0</v>
      </c>
      <c r="O12" s="33">
        <f t="shared" si="0"/>
        <v>0</v>
      </c>
      <c r="P12" s="34">
        <f>K12/(J12-O12)*100</f>
        <v>0</v>
      </c>
    </row>
    <row r="13" spans="1:16" s="28" customFormat="1" ht="46.5" x14ac:dyDescent="0.35">
      <c r="A13" s="16" t="s">
        <v>9</v>
      </c>
      <c r="B13" s="28">
        <v>3</v>
      </c>
      <c r="C13" s="28" t="s">
        <v>732</v>
      </c>
      <c r="F13" s="1"/>
      <c r="G13" s="7"/>
      <c r="H13" s="7"/>
    </row>
    <row r="14" spans="1:16" s="28" customFormat="1" ht="31" x14ac:dyDescent="0.35">
      <c r="A14" s="16" t="s">
        <v>10</v>
      </c>
      <c r="B14" s="28">
        <v>2</v>
      </c>
      <c r="C14" s="28" t="s">
        <v>578</v>
      </c>
      <c r="F14" s="1"/>
      <c r="G14" s="7"/>
      <c r="H14" s="7"/>
    </row>
    <row r="15" spans="1:16" s="28" customFormat="1" ht="31" x14ac:dyDescent="0.35">
      <c r="A15" s="16" t="s">
        <v>11</v>
      </c>
      <c r="B15" s="28">
        <v>2</v>
      </c>
      <c r="C15" s="28" t="s">
        <v>570</v>
      </c>
      <c r="D15" s="28" t="s">
        <v>587</v>
      </c>
      <c r="F15" s="1"/>
      <c r="G15" s="7"/>
      <c r="H15" s="7"/>
    </row>
    <row r="16" spans="1:16" ht="101.5" customHeight="1" x14ac:dyDescent="0.35">
      <c r="A16" s="16" t="s">
        <v>12</v>
      </c>
      <c r="B16" s="28">
        <v>1</v>
      </c>
      <c r="C16" s="17" t="s">
        <v>494</v>
      </c>
      <c r="D16" s="17" t="s">
        <v>586</v>
      </c>
      <c r="E16" s="17" t="s">
        <v>633</v>
      </c>
      <c r="F16" s="1"/>
      <c r="G16" s="1"/>
      <c r="H16" s="7"/>
    </row>
    <row r="17" spans="1:8" s="28" customFormat="1" ht="31" x14ac:dyDescent="0.35">
      <c r="A17" s="16" t="s">
        <v>13</v>
      </c>
      <c r="B17" s="28">
        <v>2</v>
      </c>
      <c r="C17" s="35" t="s">
        <v>580</v>
      </c>
      <c r="D17" s="28" t="s">
        <v>588</v>
      </c>
      <c r="F17" s="1"/>
      <c r="G17" s="7"/>
      <c r="H17" s="7"/>
    </row>
    <row r="18" spans="1:8" s="28" customFormat="1" x14ac:dyDescent="0.35">
      <c r="A18" s="16" t="s">
        <v>14</v>
      </c>
      <c r="B18" s="28">
        <v>2</v>
      </c>
      <c r="C18" s="28" t="s">
        <v>536</v>
      </c>
      <c r="F18" s="1"/>
      <c r="G18" s="7"/>
      <c r="H18" s="7"/>
    </row>
    <row r="19" spans="1:8" ht="31" x14ac:dyDescent="0.35">
      <c r="A19" s="16" t="s">
        <v>317</v>
      </c>
      <c r="B19" s="17">
        <v>2</v>
      </c>
      <c r="C19" s="17" t="s">
        <v>721</v>
      </c>
      <c r="F19" s="1"/>
      <c r="G19" s="1"/>
      <c r="H19" s="1"/>
    </row>
    <row r="20" spans="1:8" x14ac:dyDescent="0.35">
      <c r="A20" s="16" t="s">
        <v>15</v>
      </c>
      <c r="B20" s="28">
        <v>2</v>
      </c>
      <c r="C20" s="17" t="s">
        <v>495</v>
      </c>
      <c r="E20" s="17" t="s">
        <v>635</v>
      </c>
      <c r="F20" s="1"/>
      <c r="G20" s="1"/>
      <c r="H20" s="7"/>
    </row>
    <row r="21" spans="1:8" s="28" customFormat="1" ht="36" customHeight="1" x14ac:dyDescent="0.35">
      <c r="A21" s="16" t="s">
        <v>16</v>
      </c>
      <c r="B21" s="28">
        <v>2</v>
      </c>
      <c r="C21" s="35" t="s">
        <v>581</v>
      </c>
      <c r="D21" s="28" t="s">
        <v>588</v>
      </c>
      <c r="F21" s="1"/>
      <c r="G21" s="7"/>
      <c r="H21" s="7"/>
    </row>
    <row r="22" spans="1:8" ht="31" x14ac:dyDescent="0.35">
      <c r="A22" s="16" t="s">
        <v>17</v>
      </c>
      <c r="B22" s="28">
        <v>1</v>
      </c>
      <c r="C22" s="17" t="s">
        <v>410</v>
      </c>
      <c r="E22" s="17" t="s">
        <v>640</v>
      </c>
      <c r="F22" s="1"/>
      <c r="G22" s="1"/>
      <c r="H22" s="7"/>
    </row>
    <row r="23" spans="1:8" s="28" customFormat="1" x14ac:dyDescent="0.35">
      <c r="A23" s="16" t="s">
        <v>18</v>
      </c>
      <c r="B23" s="28">
        <v>2</v>
      </c>
      <c r="C23" s="28" t="s">
        <v>496</v>
      </c>
      <c r="E23" s="28" t="s">
        <v>641</v>
      </c>
      <c r="F23" s="1"/>
      <c r="G23" s="7"/>
      <c r="H23" s="7"/>
    </row>
    <row r="24" spans="1:8" s="28" customFormat="1" ht="31" x14ac:dyDescent="0.35">
      <c r="A24" s="16" t="s">
        <v>19</v>
      </c>
      <c r="B24" s="28">
        <v>1</v>
      </c>
      <c r="C24" s="28" t="s">
        <v>548</v>
      </c>
      <c r="F24" s="1"/>
      <c r="G24" s="7"/>
      <c r="H24" s="7"/>
    </row>
    <row r="25" spans="1:8" ht="31" x14ac:dyDescent="0.35">
      <c r="A25" s="16" t="s">
        <v>292</v>
      </c>
      <c r="B25" s="28">
        <v>1</v>
      </c>
      <c r="C25" s="28" t="s">
        <v>497</v>
      </c>
      <c r="D25" s="17" t="s">
        <v>589</v>
      </c>
      <c r="E25" s="17" t="s">
        <v>642</v>
      </c>
      <c r="F25" s="1"/>
      <c r="G25" s="1"/>
      <c r="H25" s="7"/>
    </row>
    <row r="26" spans="1:8" ht="115" customHeight="1" x14ac:dyDescent="0.35">
      <c r="A26" s="16" t="s">
        <v>20</v>
      </c>
      <c r="B26" s="28">
        <v>1</v>
      </c>
      <c r="C26" s="17" t="s">
        <v>490</v>
      </c>
      <c r="D26" s="17" t="s">
        <v>590</v>
      </c>
      <c r="E26" s="17" t="s">
        <v>651</v>
      </c>
      <c r="F26" s="1"/>
      <c r="G26" s="1"/>
      <c r="H26" s="7"/>
    </row>
    <row r="27" spans="1:8" ht="31" x14ac:dyDescent="0.35">
      <c r="A27" s="16" t="s">
        <v>293</v>
      </c>
      <c r="B27" s="28">
        <v>1</v>
      </c>
      <c r="C27" s="17" t="s">
        <v>411</v>
      </c>
      <c r="E27" s="17" t="s">
        <v>643</v>
      </c>
      <c r="F27" s="1"/>
      <c r="G27" s="1"/>
      <c r="H27" s="7"/>
    </row>
    <row r="28" spans="1:8" ht="31" x14ac:dyDescent="0.35">
      <c r="A28" s="16" t="s">
        <v>21</v>
      </c>
      <c r="B28" s="28">
        <v>1</v>
      </c>
      <c r="C28" s="17" t="s">
        <v>412</v>
      </c>
      <c r="E28" s="17" t="s">
        <v>644</v>
      </c>
      <c r="F28" s="1"/>
      <c r="G28" s="1"/>
      <c r="H28" s="7"/>
    </row>
    <row r="29" spans="1:8" x14ac:dyDescent="0.35">
      <c r="A29" s="16" t="s">
        <v>22</v>
      </c>
      <c r="B29" s="28">
        <v>1</v>
      </c>
      <c r="C29" s="17" t="s">
        <v>413</v>
      </c>
      <c r="E29" s="17" t="s">
        <v>645</v>
      </c>
      <c r="F29" s="1"/>
      <c r="G29" s="1"/>
      <c r="H29" s="7"/>
    </row>
    <row r="30" spans="1:8" ht="125.5" customHeight="1" x14ac:dyDescent="0.35">
      <c r="A30" s="16" t="s">
        <v>23</v>
      </c>
      <c r="B30" s="28">
        <v>1</v>
      </c>
      <c r="C30" s="17" t="s">
        <v>484</v>
      </c>
      <c r="D30" s="17" t="s">
        <v>591</v>
      </c>
      <c r="E30" s="17" t="s">
        <v>738</v>
      </c>
      <c r="F30" s="1"/>
      <c r="G30" s="1"/>
      <c r="H30" s="7"/>
    </row>
    <row r="31" spans="1:8" ht="31" x14ac:dyDescent="0.35">
      <c r="A31" s="16" t="s">
        <v>24</v>
      </c>
      <c r="B31" s="28">
        <v>1</v>
      </c>
      <c r="C31" s="17" t="s">
        <v>414</v>
      </c>
      <c r="E31" s="17" t="s">
        <v>646</v>
      </c>
      <c r="F31" s="1"/>
      <c r="G31" s="1"/>
      <c r="H31" s="7"/>
    </row>
    <row r="32" spans="1:8" x14ac:dyDescent="0.35">
      <c r="A32" s="16" t="s">
        <v>217</v>
      </c>
      <c r="B32" s="28">
        <v>2</v>
      </c>
      <c r="C32" s="28" t="s">
        <v>415</v>
      </c>
      <c r="E32" s="17" t="s">
        <v>647</v>
      </c>
      <c r="F32" s="1"/>
      <c r="G32" s="1"/>
      <c r="H32" s="7"/>
    </row>
    <row r="33" spans="1:9" s="28" customFormat="1" ht="31" x14ac:dyDescent="0.35">
      <c r="A33" s="16" t="s">
        <v>294</v>
      </c>
      <c r="B33" s="28">
        <v>3</v>
      </c>
      <c r="C33" s="28" t="s">
        <v>520</v>
      </c>
      <c r="D33" s="30"/>
      <c r="F33" s="1"/>
      <c r="G33" s="7"/>
      <c r="H33" s="7"/>
    </row>
    <row r="34" spans="1:9" s="28" customFormat="1" ht="31" x14ac:dyDescent="0.35">
      <c r="A34" s="16" t="s">
        <v>318</v>
      </c>
      <c r="B34" s="28">
        <v>1</v>
      </c>
      <c r="C34" s="28" t="s">
        <v>498</v>
      </c>
      <c r="E34" s="28" t="s">
        <v>634</v>
      </c>
      <c r="F34" s="1"/>
      <c r="G34" s="7"/>
      <c r="H34" s="7"/>
      <c r="I34" s="28" t="s">
        <v>489</v>
      </c>
    </row>
    <row r="35" spans="1:9" s="28" customFormat="1" ht="31" x14ac:dyDescent="0.35">
      <c r="A35" s="16" t="s">
        <v>25</v>
      </c>
      <c r="B35" s="28">
        <v>2</v>
      </c>
      <c r="C35" s="28" t="s">
        <v>416</v>
      </c>
      <c r="E35" s="28" t="s">
        <v>636</v>
      </c>
      <c r="F35" s="1"/>
      <c r="G35" s="7"/>
      <c r="H35" s="7"/>
    </row>
    <row r="36" spans="1:9" s="28" customFormat="1" ht="31" x14ac:dyDescent="0.35">
      <c r="A36" s="16" t="s">
        <v>295</v>
      </c>
      <c r="B36" s="28">
        <v>1</v>
      </c>
      <c r="C36" s="28" t="s">
        <v>417</v>
      </c>
      <c r="E36" s="28" t="s">
        <v>707</v>
      </c>
      <c r="F36" s="1"/>
      <c r="G36" s="7"/>
      <c r="H36" s="7"/>
    </row>
    <row r="37" spans="1:9" s="28" customFormat="1" ht="31" x14ac:dyDescent="0.35">
      <c r="A37" s="16" t="s">
        <v>296</v>
      </c>
      <c r="B37" s="28">
        <v>1</v>
      </c>
      <c r="C37" s="28" t="s">
        <v>537</v>
      </c>
      <c r="E37" s="28" t="s">
        <v>657</v>
      </c>
      <c r="F37" s="1"/>
      <c r="G37" s="7"/>
      <c r="H37" s="7"/>
    </row>
    <row r="38" spans="1:9" ht="31" x14ac:dyDescent="0.35">
      <c r="A38" s="16" t="s">
        <v>747</v>
      </c>
      <c r="B38" s="28">
        <v>1</v>
      </c>
      <c r="C38" s="17" t="s">
        <v>418</v>
      </c>
      <c r="E38" s="17" t="s">
        <v>659</v>
      </c>
      <c r="F38" s="1"/>
      <c r="G38" s="1"/>
      <c r="H38" s="7"/>
    </row>
    <row r="39" spans="1:9" ht="130" customHeight="1" x14ac:dyDescent="0.35">
      <c r="A39" s="16" t="s">
        <v>616</v>
      </c>
      <c r="B39" s="17">
        <v>1</v>
      </c>
      <c r="C39" s="17" t="s">
        <v>722</v>
      </c>
      <c r="D39" s="17" t="s">
        <v>723</v>
      </c>
      <c r="E39" s="17" t="s">
        <v>708</v>
      </c>
      <c r="F39" s="1"/>
      <c r="G39" s="1"/>
      <c r="H39" s="1"/>
    </row>
    <row r="40" spans="1:9" ht="31" x14ac:dyDescent="0.35">
      <c r="A40" s="16" t="s">
        <v>617</v>
      </c>
      <c r="B40" s="28">
        <v>1</v>
      </c>
      <c r="C40" s="17" t="s">
        <v>499</v>
      </c>
      <c r="E40" s="17" t="s">
        <v>641</v>
      </c>
      <c r="F40" s="1"/>
      <c r="G40" s="1"/>
      <c r="H40" s="7"/>
    </row>
    <row r="41" spans="1:9" s="28" customFormat="1" x14ac:dyDescent="0.35">
      <c r="A41" s="16" t="s">
        <v>748</v>
      </c>
      <c r="B41" s="28">
        <v>1</v>
      </c>
      <c r="C41" s="28" t="s">
        <v>521</v>
      </c>
      <c r="E41" s="28" t="s">
        <v>661</v>
      </c>
      <c r="F41" s="1"/>
      <c r="G41" s="7"/>
      <c r="H41" s="7"/>
    </row>
    <row r="42" spans="1:9" ht="31" x14ac:dyDescent="0.35">
      <c r="A42" s="22" t="s">
        <v>26</v>
      </c>
      <c r="B42" s="26"/>
      <c r="C42" s="26" t="s">
        <v>27</v>
      </c>
      <c r="D42" s="26" t="s">
        <v>216</v>
      </c>
      <c r="E42" s="26" t="s">
        <v>579</v>
      </c>
      <c r="F42" s="2" t="s">
        <v>259</v>
      </c>
      <c r="G42" s="2" t="s">
        <v>260</v>
      </c>
      <c r="H42" s="2" t="s">
        <v>261</v>
      </c>
    </row>
    <row r="43" spans="1:9" ht="46.5" x14ac:dyDescent="0.35">
      <c r="A43" s="16" t="s">
        <v>28</v>
      </c>
      <c r="B43" s="36">
        <v>1</v>
      </c>
      <c r="C43" s="17" t="s">
        <v>251</v>
      </c>
      <c r="E43" s="17" t="s">
        <v>652</v>
      </c>
      <c r="F43" s="1"/>
      <c r="G43" s="1"/>
      <c r="H43" s="7"/>
    </row>
    <row r="44" spans="1:9" s="28" customFormat="1" ht="31" x14ac:dyDescent="0.35">
      <c r="A44" s="16" t="s">
        <v>851</v>
      </c>
      <c r="B44" s="28">
        <v>1</v>
      </c>
      <c r="C44" s="28" t="s">
        <v>804</v>
      </c>
      <c r="E44" s="28" t="s">
        <v>653</v>
      </c>
      <c r="F44" s="1"/>
      <c r="G44" s="7"/>
      <c r="H44" s="7"/>
    </row>
    <row r="45" spans="1:9" x14ac:dyDescent="0.35">
      <c r="A45" s="16" t="s">
        <v>29</v>
      </c>
      <c r="B45" s="36">
        <v>1</v>
      </c>
      <c r="C45" s="17" t="s">
        <v>500</v>
      </c>
      <c r="E45" s="17" t="s">
        <v>361</v>
      </c>
      <c r="F45" s="1"/>
      <c r="G45" s="1"/>
      <c r="H45" s="7"/>
    </row>
    <row r="46" spans="1:9" ht="54.5" customHeight="1" x14ac:dyDescent="0.35">
      <c r="A46" s="16" t="s">
        <v>514</v>
      </c>
      <c r="B46" s="36">
        <v>1</v>
      </c>
      <c r="C46" s="17" t="s">
        <v>485</v>
      </c>
      <c r="D46" s="17" t="s">
        <v>592</v>
      </c>
      <c r="E46" s="17" t="s">
        <v>654</v>
      </c>
      <c r="F46" s="1"/>
      <c r="G46" s="1"/>
      <c r="H46" s="7"/>
    </row>
    <row r="47" spans="1:9" ht="31" x14ac:dyDescent="0.35">
      <c r="A47" s="22" t="s">
        <v>319</v>
      </c>
      <c r="B47" s="26"/>
      <c r="C47" s="26" t="s">
        <v>30</v>
      </c>
      <c r="D47" s="26" t="s">
        <v>216</v>
      </c>
      <c r="E47" s="26" t="s">
        <v>579</v>
      </c>
      <c r="F47" s="2" t="s">
        <v>259</v>
      </c>
      <c r="G47" s="2" t="s">
        <v>260</v>
      </c>
      <c r="H47" s="2" t="s">
        <v>261</v>
      </c>
    </row>
    <row r="48" spans="1:9" x14ac:dyDescent="0.35">
      <c r="A48" s="16" t="s">
        <v>31</v>
      </c>
      <c r="B48" s="36">
        <v>1</v>
      </c>
      <c r="C48" s="17" t="s">
        <v>218</v>
      </c>
      <c r="E48" s="17" t="s">
        <v>676</v>
      </c>
      <c r="F48" s="1"/>
      <c r="G48" s="1"/>
      <c r="H48" s="7"/>
    </row>
    <row r="49" spans="1:8" x14ac:dyDescent="0.35">
      <c r="A49" s="16" t="s">
        <v>32</v>
      </c>
      <c r="B49" s="36">
        <v>1</v>
      </c>
      <c r="C49" s="17" t="s">
        <v>501</v>
      </c>
      <c r="E49" s="17" t="s">
        <v>641</v>
      </c>
      <c r="F49" s="1"/>
      <c r="G49" s="1"/>
      <c r="H49" s="7"/>
    </row>
    <row r="50" spans="1:8" ht="209.5" customHeight="1" x14ac:dyDescent="0.35">
      <c r="A50" s="16" t="s">
        <v>33</v>
      </c>
      <c r="B50" s="36">
        <v>1</v>
      </c>
      <c r="C50" s="17" t="s">
        <v>219</v>
      </c>
      <c r="D50" s="17" t="s">
        <v>364</v>
      </c>
      <c r="E50" s="17" t="s">
        <v>677</v>
      </c>
      <c r="F50" s="1"/>
      <c r="G50" s="1"/>
      <c r="H50" s="7"/>
    </row>
    <row r="51" spans="1:8" s="28" customFormat="1" ht="62" x14ac:dyDescent="0.35">
      <c r="A51" s="16" t="s">
        <v>34</v>
      </c>
      <c r="B51" s="28">
        <v>1</v>
      </c>
      <c r="C51" s="28" t="s">
        <v>476</v>
      </c>
      <c r="D51" s="28" t="s">
        <v>401</v>
      </c>
      <c r="E51" s="17" t="s">
        <v>36</v>
      </c>
      <c r="F51" s="1"/>
      <c r="G51" s="7"/>
      <c r="H51" s="7"/>
    </row>
    <row r="52" spans="1:8" s="28" customFormat="1" ht="46.5" x14ac:dyDescent="0.35">
      <c r="A52" s="16" t="s">
        <v>35</v>
      </c>
      <c r="B52" s="28">
        <v>1</v>
      </c>
      <c r="C52" s="28" t="s">
        <v>328</v>
      </c>
      <c r="E52" s="28" t="s">
        <v>662</v>
      </c>
      <c r="F52" s="1"/>
      <c r="G52" s="7"/>
      <c r="H52" s="7"/>
    </row>
    <row r="53" spans="1:8" x14ac:dyDescent="0.35">
      <c r="A53" s="16" t="s">
        <v>341</v>
      </c>
      <c r="B53" s="36">
        <v>1</v>
      </c>
      <c r="C53" s="17" t="s">
        <v>419</v>
      </c>
      <c r="E53" s="17" t="s">
        <v>663</v>
      </c>
      <c r="F53" s="1"/>
      <c r="G53" s="1"/>
      <c r="H53" s="7"/>
    </row>
    <row r="54" spans="1:8" s="28" customFormat="1" ht="31" x14ac:dyDescent="0.35">
      <c r="A54" s="16" t="s">
        <v>37</v>
      </c>
      <c r="B54" s="28">
        <v>1</v>
      </c>
      <c r="C54" s="28" t="s">
        <v>538</v>
      </c>
      <c r="D54" s="17"/>
      <c r="E54" s="28" t="s">
        <v>678</v>
      </c>
      <c r="F54" s="1"/>
      <c r="G54" s="7"/>
      <c r="H54" s="7"/>
    </row>
    <row r="55" spans="1:8" ht="31" x14ac:dyDescent="0.35">
      <c r="A55" s="22" t="s">
        <v>39</v>
      </c>
      <c r="B55" s="37"/>
      <c r="C55" s="26" t="s">
        <v>40</v>
      </c>
      <c r="D55" s="26" t="s">
        <v>216</v>
      </c>
      <c r="E55" s="26" t="s">
        <v>579</v>
      </c>
      <c r="F55" s="2" t="s">
        <v>259</v>
      </c>
      <c r="G55" s="2" t="s">
        <v>260</v>
      </c>
      <c r="H55" s="2" t="s">
        <v>261</v>
      </c>
    </row>
    <row r="56" spans="1:8" s="28" customFormat="1" ht="31" x14ac:dyDescent="0.35">
      <c r="A56" s="16" t="s">
        <v>41</v>
      </c>
      <c r="B56" s="28">
        <v>1</v>
      </c>
      <c r="C56" s="28" t="s">
        <v>420</v>
      </c>
      <c r="E56" s="28" t="s">
        <v>655</v>
      </c>
      <c r="F56" s="7"/>
      <c r="G56" s="7"/>
      <c r="H56" s="7"/>
    </row>
    <row r="57" spans="1:8" s="28" customFormat="1" ht="118.5" customHeight="1" x14ac:dyDescent="0.35">
      <c r="A57" s="16" t="s">
        <v>42</v>
      </c>
      <c r="B57" s="28">
        <v>2</v>
      </c>
      <c r="C57" s="28" t="s">
        <v>252</v>
      </c>
      <c r="D57" s="28" t="s">
        <v>253</v>
      </c>
      <c r="E57" s="28" t="s">
        <v>760</v>
      </c>
      <c r="F57" s="7"/>
      <c r="G57" s="7"/>
      <c r="H57" s="7"/>
    </row>
    <row r="58" spans="1:8" ht="31" x14ac:dyDescent="0.35">
      <c r="A58" s="22" t="s">
        <v>320</v>
      </c>
      <c r="B58" s="26"/>
      <c r="C58" s="26" t="s">
        <v>220</v>
      </c>
      <c r="D58" s="26" t="s">
        <v>216</v>
      </c>
      <c r="E58" s="26" t="s">
        <v>579</v>
      </c>
      <c r="F58" s="2" t="s">
        <v>259</v>
      </c>
      <c r="G58" s="2" t="s">
        <v>260</v>
      </c>
      <c r="H58" s="2" t="s">
        <v>261</v>
      </c>
    </row>
    <row r="59" spans="1:8" s="28" customFormat="1" ht="116.5" customHeight="1" x14ac:dyDescent="0.35">
      <c r="A59" s="16" t="s">
        <v>43</v>
      </c>
      <c r="B59" s="28">
        <v>2</v>
      </c>
      <c r="C59" s="28" t="s">
        <v>529</v>
      </c>
      <c r="E59" s="28" t="s">
        <v>769</v>
      </c>
      <c r="F59" s="7"/>
      <c r="G59" s="7"/>
      <c r="H59" s="7"/>
    </row>
    <row r="60" spans="1:8" x14ac:dyDescent="0.35">
      <c r="A60" s="22" t="s">
        <v>44</v>
      </c>
      <c r="B60" s="38"/>
      <c r="C60" s="24" t="s">
        <v>45</v>
      </c>
      <c r="D60" s="24"/>
      <c r="E60" s="24"/>
      <c r="F60" s="24"/>
      <c r="G60" s="24"/>
      <c r="H60" s="24"/>
    </row>
    <row r="61" spans="1:8" ht="75" customHeight="1" x14ac:dyDescent="0.35">
      <c r="A61" s="22"/>
      <c r="B61" s="23"/>
      <c r="C61" s="25" t="s">
        <v>266</v>
      </c>
      <c r="D61" s="25"/>
      <c r="E61" s="14"/>
      <c r="F61" s="14"/>
      <c r="G61" s="14"/>
      <c r="H61" s="14"/>
    </row>
    <row r="62" spans="1:8" ht="75" customHeight="1" x14ac:dyDescent="0.35">
      <c r="A62" s="22"/>
      <c r="B62" s="23"/>
      <c r="C62" s="25" t="s">
        <v>267</v>
      </c>
      <c r="D62" s="25"/>
      <c r="E62" s="14"/>
      <c r="F62" s="14"/>
      <c r="G62" s="14"/>
      <c r="H62" s="14"/>
    </row>
    <row r="63" spans="1:8" ht="75" customHeight="1" x14ac:dyDescent="0.35">
      <c r="A63" s="22"/>
      <c r="B63" s="23"/>
      <c r="C63" s="25" t="s">
        <v>268</v>
      </c>
      <c r="D63" s="25"/>
      <c r="E63" s="14"/>
      <c r="F63" s="14"/>
      <c r="G63" s="14"/>
      <c r="H63" s="14"/>
    </row>
    <row r="64" spans="1:8" ht="75" customHeight="1" x14ac:dyDescent="0.35">
      <c r="A64" s="22"/>
      <c r="B64" s="23"/>
      <c r="C64" s="25" t="s">
        <v>269</v>
      </c>
      <c r="D64" s="25"/>
      <c r="E64" s="14"/>
      <c r="F64" s="14"/>
      <c r="G64" s="14"/>
      <c r="H64" s="14"/>
    </row>
    <row r="65" spans="1:19" ht="31" x14ac:dyDescent="0.35">
      <c r="A65" s="22" t="s">
        <v>46</v>
      </c>
      <c r="B65" s="37"/>
      <c r="C65" s="26" t="s">
        <v>47</v>
      </c>
      <c r="D65" s="26" t="s">
        <v>216</v>
      </c>
      <c r="E65" s="26" t="s">
        <v>579</v>
      </c>
      <c r="F65" s="2" t="s">
        <v>259</v>
      </c>
      <c r="G65" s="2" t="s">
        <v>260</v>
      </c>
      <c r="H65" s="2" t="s">
        <v>261</v>
      </c>
      <c r="I65" s="23" t="s">
        <v>240</v>
      </c>
      <c r="J65" s="23" t="s">
        <v>241</v>
      </c>
      <c r="K65" s="23" t="s">
        <v>242</v>
      </c>
      <c r="L65" s="23" t="s">
        <v>243</v>
      </c>
      <c r="M65" s="23" t="s">
        <v>244</v>
      </c>
      <c r="N65" s="23" t="s">
        <v>245</v>
      </c>
      <c r="O65" s="23" t="s">
        <v>250</v>
      </c>
      <c r="P65" s="23" t="s">
        <v>626</v>
      </c>
    </row>
    <row r="66" spans="1:19" s="28" customFormat="1" ht="31" x14ac:dyDescent="0.35">
      <c r="A66" s="16" t="s">
        <v>48</v>
      </c>
      <c r="B66" s="28">
        <v>1</v>
      </c>
      <c r="C66" s="28" t="s">
        <v>421</v>
      </c>
      <c r="E66" s="28" t="s">
        <v>648</v>
      </c>
      <c r="F66" s="1"/>
      <c r="G66" s="7"/>
      <c r="H66" s="7"/>
      <c r="I66" s="30" t="s">
        <v>246</v>
      </c>
      <c r="J66" s="28">
        <f>COUNTIF($B66:$B123,"=1")</f>
        <v>32</v>
      </c>
      <c r="K66" s="28">
        <f>COUNTIFS($B$66:$B$123,"=1",($F$66:$F$123),"=2")</f>
        <v>0</v>
      </c>
      <c r="L66" s="28">
        <f>COUNTIFS($B$66:$B$123,"=1",($F$66:$F$123),"=1")</f>
        <v>0</v>
      </c>
      <c r="M66" s="28">
        <f>COUNTIFS($B$66:$B$123,"=1",($F$66:$F$123),"=0")</f>
        <v>0</v>
      </c>
      <c r="N66" s="28">
        <f>COUNTIFS($B$66:$B$123,"=1",($G$66:$G$123),"=7")</f>
        <v>0</v>
      </c>
      <c r="O66" s="28">
        <f>COUNTIFS($B$66:$B$123,"=1",($G$66:$G$123),"=8")</f>
        <v>0</v>
      </c>
      <c r="P66" s="31">
        <f>K66/(J66-O66)*100</f>
        <v>0</v>
      </c>
      <c r="S66" s="17"/>
    </row>
    <row r="67" spans="1:19" ht="31" x14ac:dyDescent="0.35">
      <c r="A67" s="16" t="s">
        <v>49</v>
      </c>
      <c r="B67" s="17">
        <v>1</v>
      </c>
      <c r="C67" s="17" t="s">
        <v>477</v>
      </c>
      <c r="E67" s="17" t="s">
        <v>648</v>
      </c>
      <c r="F67" s="1"/>
      <c r="G67" s="1"/>
      <c r="H67" s="7"/>
      <c r="I67" s="27" t="s">
        <v>247</v>
      </c>
      <c r="J67" s="17">
        <f>COUNTIF($B66:$B123,"=2")</f>
        <v>17</v>
      </c>
      <c r="K67" s="17">
        <f>COUNTIFS($B$66:$B$128,"=2",($F$66:$F$128),"=2")</f>
        <v>0</v>
      </c>
      <c r="L67" s="17">
        <f>COUNTIFS($B$66:$B$123,"=2",($F$66:$F$123),"=1")</f>
        <v>0</v>
      </c>
      <c r="M67" s="17">
        <f>COUNTIFS($B$66:$B$123,"=2",($F$66:$F$123),"=0")</f>
        <v>0</v>
      </c>
      <c r="N67" s="17">
        <f>COUNTIFS($B$66:$B$123,"=2",($G$66:$G$123),"=7")</f>
        <v>0</v>
      </c>
      <c r="O67" s="17">
        <f>COUNTIFS($B$66:$B$130,"=2",($G$66:$G$130),"=8")</f>
        <v>0</v>
      </c>
      <c r="P67" s="29">
        <f>K67/(J67-O67)*100</f>
        <v>0</v>
      </c>
    </row>
    <row r="68" spans="1:19" s="28" customFormat="1" ht="31" x14ac:dyDescent="0.35">
      <c r="A68" s="16" t="s">
        <v>297</v>
      </c>
      <c r="B68" s="28">
        <v>1</v>
      </c>
      <c r="C68" s="28" t="s">
        <v>422</v>
      </c>
      <c r="E68" s="28" t="s">
        <v>648</v>
      </c>
      <c r="F68" s="1"/>
      <c r="G68" s="7"/>
      <c r="H68" s="7"/>
      <c r="I68" s="30" t="s">
        <v>248</v>
      </c>
      <c r="J68" s="28">
        <f>COUNTIF($B66:$B123,"=3")</f>
        <v>3</v>
      </c>
      <c r="K68" s="28">
        <f>COUNTIFS($B$66:$B$123,"=3",($F$66:$F$123),"=2")</f>
        <v>0</v>
      </c>
      <c r="L68" s="28">
        <f>COUNTIFS($B$66:$B$123,"=3",($F$66:$F$123),"=1")</f>
        <v>0</v>
      </c>
      <c r="M68" s="28">
        <f>COUNTIFS($B$66:$B$123,"=3",($F$66:$F$123),"=0")</f>
        <v>0</v>
      </c>
      <c r="N68" s="28">
        <f>COUNTIFS($B$66:$B$123,"=3",($G$66:$G$123),"=7")</f>
        <v>0</v>
      </c>
      <c r="O68" s="28">
        <f>COUNTIFS($B$66:$B$123,"=3",($G$66:$G$123),"=8")</f>
        <v>0</v>
      </c>
      <c r="P68" s="31">
        <f>K68/(J68-O68)*100</f>
        <v>0</v>
      </c>
      <c r="S68" s="17"/>
    </row>
    <row r="69" spans="1:19" ht="34.5" customHeight="1" x14ac:dyDescent="0.35">
      <c r="A69" s="16" t="s">
        <v>50</v>
      </c>
      <c r="B69" s="17">
        <v>2</v>
      </c>
      <c r="C69" s="17" t="s">
        <v>423</v>
      </c>
      <c r="F69" s="1"/>
      <c r="G69" s="1"/>
      <c r="H69" s="7"/>
      <c r="I69" s="32" t="s">
        <v>249</v>
      </c>
      <c r="J69" s="33">
        <f t="shared" ref="J69:O69" si="1">SUM(J66:J68)</f>
        <v>52</v>
      </c>
      <c r="K69" s="33">
        <f t="shared" si="1"/>
        <v>0</v>
      </c>
      <c r="L69" s="33">
        <f t="shared" si="1"/>
        <v>0</v>
      </c>
      <c r="M69" s="33">
        <f t="shared" si="1"/>
        <v>0</v>
      </c>
      <c r="N69" s="33">
        <f t="shared" si="1"/>
        <v>0</v>
      </c>
      <c r="O69" s="33">
        <f t="shared" si="1"/>
        <v>0</v>
      </c>
      <c r="P69" s="34">
        <f>K69/(J69-O69)*100</f>
        <v>0</v>
      </c>
    </row>
    <row r="70" spans="1:19" ht="31" x14ac:dyDescent="0.35">
      <c r="A70" s="16" t="s">
        <v>51</v>
      </c>
      <c r="B70" s="17">
        <v>1</v>
      </c>
      <c r="C70" s="17" t="s">
        <v>221</v>
      </c>
      <c r="E70" s="17" t="s">
        <v>679</v>
      </c>
      <c r="F70" s="1"/>
      <c r="G70" s="1"/>
      <c r="H70" s="7"/>
    </row>
    <row r="71" spans="1:19" s="28" customFormat="1" ht="31" x14ac:dyDescent="0.35">
      <c r="A71" s="16" t="s">
        <v>298</v>
      </c>
      <c r="B71" s="28">
        <v>1</v>
      </c>
      <c r="C71" s="28" t="s">
        <v>539</v>
      </c>
      <c r="E71" s="28" t="s">
        <v>680</v>
      </c>
      <c r="F71" s="7"/>
      <c r="G71" s="7"/>
      <c r="H71" s="7"/>
      <c r="S71" s="17"/>
    </row>
    <row r="72" spans="1:19" ht="99.65" customHeight="1" x14ac:dyDescent="0.35">
      <c r="A72" s="22" t="s">
        <v>53</v>
      </c>
      <c r="B72" s="37"/>
      <c r="C72" s="26" t="s">
        <v>54</v>
      </c>
      <c r="D72" s="26" t="s">
        <v>216</v>
      </c>
      <c r="E72" s="26" t="s">
        <v>579</v>
      </c>
      <c r="F72" s="2" t="s">
        <v>562</v>
      </c>
      <c r="G72" s="2" t="s">
        <v>260</v>
      </c>
      <c r="H72" s="2" t="s">
        <v>261</v>
      </c>
    </row>
    <row r="73" spans="1:19" ht="54.5" customHeight="1" x14ac:dyDescent="0.35">
      <c r="A73" s="16" t="s">
        <v>805</v>
      </c>
      <c r="B73" s="36">
        <v>1</v>
      </c>
      <c r="C73" s="28" t="s">
        <v>525</v>
      </c>
      <c r="D73" s="36"/>
      <c r="E73" s="17" t="s">
        <v>681</v>
      </c>
      <c r="F73" s="1"/>
      <c r="G73" s="1"/>
      <c r="H73" s="7"/>
    </row>
    <row r="74" spans="1:19" ht="31" x14ac:dyDescent="0.35">
      <c r="A74" s="16" t="s">
        <v>55</v>
      </c>
      <c r="B74" s="17">
        <v>1</v>
      </c>
      <c r="C74" s="17" t="s">
        <v>424</v>
      </c>
      <c r="D74" s="17" t="s">
        <v>593</v>
      </c>
      <c r="E74" s="17" t="s">
        <v>649</v>
      </c>
      <c r="F74" s="1"/>
      <c r="G74" s="1"/>
      <c r="H74" s="7"/>
    </row>
    <row r="75" spans="1:19" x14ac:dyDescent="0.35">
      <c r="A75" s="16" t="s">
        <v>342</v>
      </c>
      <c r="B75" s="17">
        <v>1</v>
      </c>
      <c r="C75" s="17" t="s">
        <v>478</v>
      </c>
      <c r="E75" s="17" t="s">
        <v>650</v>
      </c>
      <c r="F75" s="1"/>
      <c r="G75" s="1"/>
      <c r="H75" s="7"/>
    </row>
    <row r="76" spans="1:19" ht="31" x14ac:dyDescent="0.35">
      <c r="A76" s="16" t="s">
        <v>321</v>
      </c>
      <c r="B76" s="17">
        <v>1</v>
      </c>
      <c r="C76" s="17" t="s">
        <v>479</v>
      </c>
      <c r="D76" s="17" t="s">
        <v>594</v>
      </c>
      <c r="E76" s="17" t="s">
        <v>650</v>
      </c>
      <c r="F76" s="1"/>
      <c r="G76" s="1"/>
      <c r="H76" s="7"/>
    </row>
    <row r="77" spans="1:19" x14ac:dyDescent="0.35">
      <c r="A77" s="16" t="s">
        <v>56</v>
      </c>
      <c r="B77" s="17">
        <v>2</v>
      </c>
      <c r="C77" s="17" t="s">
        <v>480</v>
      </c>
      <c r="F77" s="1"/>
      <c r="G77" s="1"/>
      <c r="H77" s="7"/>
    </row>
    <row r="78" spans="1:19" x14ac:dyDescent="0.35">
      <c r="A78" s="16" t="s">
        <v>57</v>
      </c>
      <c r="B78" s="17">
        <v>2</v>
      </c>
      <c r="C78" s="17" t="s">
        <v>481</v>
      </c>
      <c r="F78" s="1"/>
      <c r="G78" s="1"/>
      <c r="H78" s="7"/>
    </row>
    <row r="79" spans="1:19" s="28" customFormat="1" ht="22" customHeight="1" x14ac:dyDescent="0.35">
      <c r="A79" s="16" t="s">
        <v>58</v>
      </c>
      <c r="B79" s="28">
        <v>3</v>
      </c>
      <c r="C79" s="28" t="s">
        <v>502</v>
      </c>
      <c r="F79" s="7"/>
      <c r="G79" s="7"/>
      <c r="H79" s="8"/>
    </row>
    <row r="80" spans="1:19" ht="72" customHeight="1" x14ac:dyDescent="0.35">
      <c r="A80" s="16" t="s">
        <v>59</v>
      </c>
      <c r="B80" s="17">
        <v>2</v>
      </c>
      <c r="C80" s="17" t="s">
        <v>513</v>
      </c>
      <c r="F80" s="1"/>
      <c r="G80" s="1"/>
      <c r="H80" s="7"/>
    </row>
    <row r="81" spans="1:16" s="28" customFormat="1" ht="31" x14ac:dyDescent="0.35">
      <c r="A81" s="16" t="s">
        <v>60</v>
      </c>
      <c r="B81" s="28">
        <v>2</v>
      </c>
      <c r="C81" s="28" t="s">
        <v>571</v>
      </c>
      <c r="D81" s="30"/>
      <c r="F81" s="7"/>
      <c r="G81" s="7"/>
      <c r="H81" s="7"/>
    </row>
    <row r="82" spans="1:16" s="28" customFormat="1" ht="73.5" customHeight="1" x14ac:dyDescent="0.35">
      <c r="A82" s="16" t="s">
        <v>61</v>
      </c>
      <c r="B82" s="28">
        <v>1</v>
      </c>
      <c r="C82" s="28" t="s">
        <v>329</v>
      </c>
      <c r="E82" s="28" t="s">
        <v>650</v>
      </c>
      <c r="F82" s="1"/>
      <c r="G82" s="7"/>
      <c r="H82" s="7"/>
    </row>
    <row r="83" spans="1:16" ht="31" x14ac:dyDescent="0.35">
      <c r="A83" s="16" t="s">
        <v>62</v>
      </c>
      <c r="B83" s="17">
        <v>2</v>
      </c>
      <c r="C83" s="17" t="s">
        <v>503</v>
      </c>
      <c r="D83" s="17" t="s">
        <v>504</v>
      </c>
      <c r="F83" s="1"/>
      <c r="G83" s="1"/>
      <c r="H83" s="7"/>
    </row>
    <row r="84" spans="1:16" ht="54.65" customHeight="1" x14ac:dyDescent="0.35">
      <c r="A84" s="16" t="s">
        <v>63</v>
      </c>
      <c r="B84" s="17">
        <v>1</v>
      </c>
      <c r="C84" s="28" t="s">
        <v>425</v>
      </c>
      <c r="E84" s="28" t="s">
        <v>789</v>
      </c>
      <c r="F84" s="1"/>
      <c r="G84" s="1"/>
      <c r="H84" s="7"/>
    </row>
    <row r="85" spans="1:16" x14ac:dyDescent="0.35">
      <c r="A85" s="16" t="s">
        <v>64</v>
      </c>
      <c r="B85" s="17">
        <v>2</v>
      </c>
      <c r="C85" s="17" t="s">
        <v>482</v>
      </c>
      <c r="F85" s="1"/>
      <c r="G85" s="1"/>
      <c r="H85" s="7"/>
    </row>
    <row r="86" spans="1:16" ht="82" customHeight="1" x14ac:dyDescent="0.35">
      <c r="A86" s="16" t="s">
        <v>65</v>
      </c>
      <c r="B86" s="17">
        <v>1</v>
      </c>
      <c r="C86" s="17" t="s">
        <v>426</v>
      </c>
      <c r="D86" s="17" t="s">
        <v>559</v>
      </c>
      <c r="E86" s="17" t="s">
        <v>664</v>
      </c>
      <c r="F86" s="1"/>
      <c r="G86" s="1"/>
      <c r="H86" s="7"/>
    </row>
    <row r="87" spans="1:16" ht="57.65" customHeight="1" x14ac:dyDescent="0.35">
      <c r="A87" s="16" t="s">
        <v>806</v>
      </c>
      <c r="B87" s="17">
        <v>1</v>
      </c>
      <c r="C87" s="17" t="s">
        <v>427</v>
      </c>
      <c r="E87" s="17" t="s">
        <v>674</v>
      </c>
      <c r="F87" s="1"/>
      <c r="G87" s="1"/>
      <c r="H87" s="7"/>
    </row>
    <row r="88" spans="1:16" ht="46.5" x14ac:dyDescent="0.35">
      <c r="A88" s="16" t="s">
        <v>618</v>
      </c>
      <c r="B88" s="17">
        <v>2</v>
      </c>
      <c r="C88" s="17" t="s">
        <v>428</v>
      </c>
      <c r="D88" s="17" t="s">
        <v>595</v>
      </c>
      <c r="E88" s="17" t="s">
        <v>667</v>
      </c>
      <c r="F88" s="1"/>
      <c r="G88" s="1"/>
      <c r="H88" s="7"/>
    </row>
    <row r="89" spans="1:16" ht="31" x14ac:dyDescent="0.35">
      <c r="A89" s="22" t="s">
        <v>66</v>
      </c>
      <c r="B89" s="37"/>
      <c r="C89" s="26" t="s">
        <v>313</v>
      </c>
      <c r="D89" s="26" t="s">
        <v>216</v>
      </c>
      <c r="E89" s="26" t="s">
        <v>579</v>
      </c>
      <c r="F89" s="2" t="s">
        <v>259</v>
      </c>
      <c r="G89" s="2" t="s">
        <v>260</v>
      </c>
      <c r="H89" s="2" t="s">
        <v>261</v>
      </c>
    </row>
    <row r="90" spans="1:16" ht="51.75" customHeight="1" x14ac:dyDescent="0.35">
      <c r="A90" s="16" t="s">
        <v>359</v>
      </c>
      <c r="B90" s="17">
        <v>1</v>
      </c>
      <c r="C90" s="17" t="s">
        <v>572</v>
      </c>
      <c r="D90" s="17" t="s">
        <v>596</v>
      </c>
      <c r="E90" s="17" t="s">
        <v>665</v>
      </c>
      <c r="F90" s="1"/>
      <c r="G90" s="1"/>
      <c r="H90" s="7"/>
    </row>
    <row r="91" spans="1:16" ht="62" x14ac:dyDescent="0.35">
      <c r="A91" s="16" t="s">
        <v>67</v>
      </c>
      <c r="B91" s="17">
        <v>2</v>
      </c>
      <c r="C91" s="17" t="s">
        <v>330</v>
      </c>
      <c r="D91" s="17" t="s">
        <v>254</v>
      </c>
      <c r="E91" s="17" t="s">
        <v>682</v>
      </c>
      <c r="F91" s="1"/>
      <c r="G91" s="1"/>
      <c r="H91" s="7"/>
    </row>
    <row r="92" spans="1:16" ht="102" customHeight="1" x14ac:dyDescent="0.35">
      <c r="A92" s="16" t="s">
        <v>68</v>
      </c>
      <c r="B92" s="17">
        <v>1</v>
      </c>
      <c r="C92" s="17" t="s">
        <v>69</v>
      </c>
      <c r="D92" s="17" t="s">
        <v>597</v>
      </c>
      <c r="E92" s="17" t="s">
        <v>683</v>
      </c>
      <c r="F92" s="1"/>
      <c r="G92" s="1"/>
      <c r="H92" s="7"/>
    </row>
    <row r="93" spans="1:16" ht="116" customHeight="1" x14ac:dyDescent="0.35">
      <c r="A93" s="16" t="s">
        <v>70</v>
      </c>
      <c r="B93" s="17">
        <v>2</v>
      </c>
      <c r="C93" s="17" t="s">
        <v>724</v>
      </c>
      <c r="E93" s="17" t="s">
        <v>739</v>
      </c>
      <c r="F93" s="1"/>
      <c r="G93" s="1"/>
      <c r="H93" s="1"/>
    </row>
    <row r="94" spans="1:16" x14ac:dyDescent="0.35">
      <c r="A94" s="16" t="s">
        <v>71</v>
      </c>
      <c r="B94" s="17">
        <v>2</v>
      </c>
      <c r="C94" s="17" t="s">
        <v>429</v>
      </c>
      <c r="F94" s="1"/>
      <c r="G94" s="1"/>
      <c r="H94" s="7"/>
    </row>
    <row r="95" spans="1:16" ht="106.5" customHeight="1" x14ac:dyDescent="0.35">
      <c r="A95" s="16" t="s">
        <v>360</v>
      </c>
      <c r="B95" s="17">
        <v>1</v>
      </c>
      <c r="C95" s="17" t="s">
        <v>430</v>
      </c>
      <c r="D95" s="17" t="s">
        <v>598</v>
      </c>
      <c r="E95" s="17" t="s">
        <v>684</v>
      </c>
      <c r="F95" s="1"/>
      <c r="G95" s="1"/>
      <c r="H95" s="7"/>
    </row>
    <row r="96" spans="1:16" s="28" customFormat="1" ht="48" customHeight="1" x14ac:dyDescent="0.35">
      <c r="A96" s="22" t="s">
        <v>233</v>
      </c>
      <c r="B96" s="26"/>
      <c r="C96" s="26" t="s">
        <v>574</v>
      </c>
      <c r="D96" s="26" t="s">
        <v>216</v>
      </c>
      <c r="E96" s="26" t="s">
        <v>579</v>
      </c>
      <c r="F96" s="2" t="s">
        <v>564</v>
      </c>
      <c r="G96" s="2" t="s">
        <v>260</v>
      </c>
      <c r="H96" s="2" t="s">
        <v>261</v>
      </c>
      <c r="I96" s="17"/>
      <c r="J96" s="17"/>
      <c r="K96" s="17"/>
      <c r="L96" s="17"/>
      <c r="M96" s="17"/>
      <c r="N96" s="17"/>
      <c r="O96" s="17"/>
      <c r="P96" s="17"/>
    </row>
    <row r="97" spans="1:8" ht="120.5" customHeight="1" x14ac:dyDescent="0.35">
      <c r="A97" s="16" t="s">
        <v>72</v>
      </c>
      <c r="B97" s="17">
        <v>1</v>
      </c>
      <c r="C97" s="17" t="s">
        <v>752</v>
      </c>
      <c r="E97" s="17" t="s">
        <v>740</v>
      </c>
      <c r="F97" s="1"/>
      <c r="G97" s="1"/>
      <c r="H97" s="1"/>
    </row>
    <row r="98" spans="1:8" ht="37" customHeight="1" x14ac:dyDescent="0.35">
      <c r="A98" s="16" t="s">
        <v>73</v>
      </c>
      <c r="B98" s="17">
        <v>1</v>
      </c>
      <c r="C98" s="17" t="s">
        <v>872</v>
      </c>
      <c r="F98" s="1"/>
      <c r="G98" s="1"/>
      <c r="H98" s="1"/>
    </row>
    <row r="99" spans="1:8" ht="37" customHeight="1" x14ac:dyDescent="0.35">
      <c r="A99" s="16" t="s">
        <v>74</v>
      </c>
      <c r="B99" s="17">
        <v>1</v>
      </c>
      <c r="C99" s="17" t="s">
        <v>871</v>
      </c>
      <c r="F99" s="1"/>
      <c r="G99" s="1"/>
      <c r="H99" s="1"/>
    </row>
    <row r="100" spans="1:8" ht="31" x14ac:dyDescent="0.35">
      <c r="A100" s="16" t="s">
        <v>75</v>
      </c>
      <c r="B100" s="17">
        <v>1</v>
      </c>
      <c r="C100" s="17" t="s">
        <v>431</v>
      </c>
      <c r="E100" s="17" t="s">
        <v>685</v>
      </c>
      <c r="F100" s="1"/>
      <c r="G100" s="1"/>
      <c r="H100" s="7"/>
    </row>
    <row r="101" spans="1:8" ht="50.15" customHeight="1" x14ac:dyDescent="0.35">
      <c r="A101" s="16" t="s">
        <v>76</v>
      </c>
      <c r="B101" s="28">
        <v>1</v>
      </c>
      <c r="C101" s="28" t="s">
        <v>505</v>
      </c>
      <c r="D101" s="28"/>
      <c r="E101" s="28" t="s">
        <v>686</v>
      </c>
      <c r="F101" s="1"/>
      <c r="G101" s="1"/>
      <c r="H101" s="7"/>
    </row>
    <row r="102" spans="1:8" ht="31" x14ac:dyDescent="0.35">
      <c r="A102" s="16" t="s">
        <v>77</v>
      </c>
      <c r="B102" s="17">
        <v>1</v>
      </c>
      <c r="C102" s="17" t="s">
        <v>432</v>
      </c>
      <c r="D102" s="17" t="s">
        <v>599</v>
      </c>
      <c r="E102" s="17" t="s">
        <v>685</v>
      </c>
      <c r="F102" s="1"/>
      <c r="G102" s="1"/>
      <c r="H102" s="7"/>
    </row>
    <row r="103" spans="1:8" ht="85.5" customHeight="1" x14ac:dyDescent="0.35">
      <c r="A103" s="16" t="s">
        <v>79</v>
      </c>
      <c r="B103" s="17">
        <v>1</v>
      </c>
      <c r="C103" s="17" t="s">
        <v>433</v>
      </c>
      <c r="D103" s="17" t="s">
        <v>600</v>
      </c>
      <c r="E103" s="17" t="s">
        <v>685</v>
      </c>
      <c r="F103" s="1"/>
      <c r="G103" s="1"/>
      <c r="H103" s="7"/>
    </row>
    <row r="104" spans="1:8" s="28" customFormat="1" ht="62" x14ac:dyDescent="0.35">
      <c r="A104" s="16" t="s">
        <v>80</v>
      </c>
      <c r="B104" s="28">
        <v>1</v>
      </c>
      <c r="C104" s="28" t="s">
        <v>567</v>
      </c>
      <c r="D104" s="28" t="s">
        <v>568</v>
      </c>
      <c r="E104" s="28" t="s">
        <v>685</v>
      </c>
      <c r="F104" s="7"/>
      <c r="G104" s="7"/>
      <c r="H104" s="7"/>
    </row>
    <row r="105" spans="1:8" ht="73.5" customHeight="1" x14ac:dyDescent="0.35">
      <c r="A105" s="16" t="s">
        <v>81</v>
      </c>
      <c r="B105" s="17">
        <v>1</v>
      </c>
      <c r="C105" s="17" t="s">
        <v>434</v>
      </c>
      <c r="E105" s="36" t="s">
        <v>687</v>
      </c>
      <c r="F105" s="1"/>
      <c r="G105" s="1"/>
      <c r="H105" s="7"/>
    </row>
    <row r="106" spans="1:8" ht="65.5" customHeight="1" x14ac:dyDescent="0.35">
      <c r="A106" s="16" t="s">
        <v>82</v>
      </c>
      <c r="B106" s="28">
        <v>1</v>
      </c>
      <c r="C106" s="28" t="s">
        <v>506</v>
      </c>
      <c r="D106" s="17" t="s">
        <v>334</v>
      </c>
      <c r="E106" s="17" t="s">
        <v>685</v>
      </c>
      <c r="F106" s="1"/>
      <c r="G106" s="1"/>
      <c r="H106" s="7"/>
    </row>
    <row r="107" spans="1:8" s="28" customFormat="1" ht="104" customHeight="1" x14ac:dyDescent="0.35">
      <c r="A107" s="16" t="s">
        <v>83</v>
      </c>
      <c r="B107" s="28">
        <v>1</v>
      </c>
      <c r="C107" s="28" t="s">
        <v>519</v>
      </c>
      <c r="D107" s="28" t="s">
        <v>222</v>
      </c>
      <c r="E107" s="28" t="s">
        <v>688</v>
      </c>
      <c r="F107" s="7"/>
      <c r="G107" s="7"/>
      <c r="H107" s="7"/>
    </row>
    <row r="108" spans="1:8" s="28" customFormat="1" ht="124.5" customHeight="1" x14ac:dyDescent="0.35">
      <c r="A108" s="16" t="s">
        <v>299</v>
      </c>
      <c r="B108" s="9">
        <v>1</v>
      </c>
      <c r="C108" s="28" t="s">
        <v>807</v>
      </c>
      <c r="E108" s="28" t="s">
        <v>762</v>
      </c>
      <c r="F108" s="7"/>
      <c r="G108" s="7"/>
      <c r="H108" s="7"/>
    </row>
    <row r="109" spans="1:8" ht="68.150000000000006" customHeight="1" x14ac:dyDescent="0.35">
      <c r="A109" s="22" t="s">
        <v>813</v>
      </c>
      <c r="B109" s="5"/>
      <c r="C109" s="32" t="s">
        <v>583</v>
      </c>
      <c r="D109" s="26" t="s">
        <v>216</v>
      </c>
      <c r="E109" s="26" t="s">
        <v>5</v>
      </c>
      <c r="F109" s="2" t="s">
        <v>259</v>
      </c>
      <c r="G109" s="2" t="s">
        <v>260</v>
      </c>
      <c r="H109" s="2" t="s">
        <v>261</v>
      </c>
    </row>
    <row r="110" spans="1:8" ht="31" x14ac:dyDescent="0.35">
      <c r="A110" s="16" t="s">
        <v>84</v>
      </c>
      <c r="B110" s="17">
        <v>1</v>
      </c>
      <c r="C110" s="17" t="s">
        <v>223</v>
      </c>
      <c r="E110" s="17" t="s">
        <v>668</v>
      </c>
      <c r="F110" s="1"/>
      <c r="G110" s="1"/>
      <c r="H110" s="7"/>
    </row>
    <row r="111" spans="1:8" ht="62" x14ac:dyDescent="0.35">
      <c r="A111" s="16" t="s">
        <v>85</v>
      </c>
      <c r="B111" s="17">
        <v>1</v>
      </c>
      <c r="C111" s="17" t="s">
        <v>226</v>
      </c>
      <c r="D111" s="17" t="s">
        <v>225</v>
      </c>
      <c r="E111" s="17" t="s">
        <v>690</v>
      </c>
      <c r="F111" s="1"/>
      <c r="G111" s="1"/>
      <c r="H111" s="7"/>
    </row>
    <row r="112" spans="1:8" ht="46.5" x14ac:dyDescent="0.35">
      <c r="A112" s="16" t="s">
        <v>86</v>
      </c>
      <c r="B112" s="17">
        <v>2</v>
      </c>
      <c r="C112" s="17" t="s">
        <v>491</v>
      </c>
      <c r="D112" s="17" t="s">
        <v>335</v>
      </c>
      <c r="F112" s="1"/>
      <c r="G112" s="1"/>
      <c r="H112" s="7"/>
    </row>
    <row r="113" spans="1:16" ht="46" customHeight="1" x14ac:dyDescent="0.35">
      <c r="A113" s="16" t="s">
        <v>87</v>
      </c>
      <c r="B113" s="17">
        <v>3</v>
      </c>
      <c r="C113" s="17" t="s">
        <v>725</v>
      </c>
      <c r="F113" s="1"/>
      <c r="G113" s="1"/>
      <c r="H113" s="1"/>
    </row>
    <row r="114" spans="1:16" ht="31" x14ac:dyDescent="0.35">
      <c r="A114" s="22" t="s">
        <v>852</v>
      </c>
      <c r="B114" s="37"/>
      <c r="C114" s="26" t="s">
        <v>88</v>
      </c>
      <c r="D114" s="26" t="s">
        <v>216</v>
      </c>
      <c r="E114" s="26" t="s">
        <v>5</v>
      </c>
      <c r="F114" s="2" t="s">
        <v>259</v>
      </c>
      <c r="G114" s="2" t="s">
        <v>260</v>
      </c>
      <c r="H114" s="2" t="s">
        <v>261</v>
      </c>
    </row>
    <row r="115" spans="1:16" s="28" customFormat="1" ht="40.5" customHeight="1" x14ac:dyDescent="0.35">
      <c r="A115" s="16" t="s">
        <v>809</v>
      </c>
      <c r="B115" s="28">
        <v>1</v>
      </c>
      <c r="C115" s="28" t="s">
        <v>808</v>
      </c>
      <c r="E115" s="28" t="s">
        <v>685</v>
      </c>
      <c r="F115" s="7"/>
      <c r="G115" s="7"/>
      <c r="H115" s="7"/>
    </row>
    <row r="116" spans="1:16" ht="62" x14ac:dyDescent="0.35">
      <c r="A116" s="16" t="s">
        <v>89</v>
      </c>
      <c r="B116" s="17">
        <v>2</v>
      </c>
      <c r="C116" s="17" t="s">
        <v>435</v>
      </c>
      <c r="E116" s="17" t="s">
        <v>689</v>
      </c>
      <c r="F116" s="1"/>
      <c r="G116" s="1"/>
      <c r="H116" s="7"/>
    </row>
    <row r="117" spans="1:16" s="28" customFormat="1" ht="23" customHeight="1" x14ac:dyDescent="0.35">
      <c r="A117" s="16" t="s">
        <v>619</v>
      </c>
      <c r="B117" s="28">
        <v>2</v>
      </c>
      <c r="C117" s="28" t="s">
        <v>810</v>
      </c>
      <c r="F117" s="7"/>
      <c r="G117" s="7"/>
      <c r="H117" s="7"/>
    </row>
    <row r="118" spans="1:16" ht="39.75" customHeight="1" x14ac:dyDescent="0.35">
      <c r="A118" s="16" t="s">
        <v>90</v>
      </c>
      <c r="B118" s="17">
        <v>2</v>
      </c>
      <c r="C118" s="17" t="s">
        <v>436</v>
      </c>
      <c r="F118" s="1"/>
      <c r="G118" s="1"/>
      <c r="H118" s="7"/>
    </row>
    <row r="119" spans="1:16" ht="31" x14ac:dyDescent="0.35">
      <c r="A119" s="22" t="s">
        <v>620</v>
      </c>
      <c r="B119" s="37"/>
      <c r="C119" s="26" t="s">
        <v>91</v>
      </c>
      <c r="D119" s="26" t="s">
        <v>216</v>
      </c>
      <c r="E119" s="26" t="s">
        <v>579</v>
      </c>
      <c r="F119" s="2" t="s">
        <v>259</v>
      </c>
      <c r="G119" s="2" t="s">
        <v>260</v>
      </c>
      <c r="H119" s="2" t="s">
        <v>261</v>
      </c>
    </row>
    <row r="120" spans="1:16" s="28" customFormat="1" ht="53.5" customHeight="1" x14ac:dyDescent="0.35">
      <c r="A120" s="16" t="s">
        <v>621</v>
      </c>
      <c r="B120" s="28">
        <v>1</v>
      </c>
      <c r="C120" s="39" t="s">
        <v>814</v>
      </c>
      <c r="E120" s="28" t="s">
        <v>691</v>
      </c>
      <c r="F120" s="7"/>
      <c r="G120" s="7"/>
      <c r="H120" s="7"/>
    </row>
    <row r="121" spans="1:16" ht="41.25" customHeight="1" x14ac:dyDescent="0.35">
      <c r="A121" s="16" t="s">
        <v>622</v>
      </c>
      <c r="B121" s="17">
        <v>2</v>
      </c>
      <c r="C121" s="17" t="s">
        <v>255</v>
      </c>
      <c r="D121" s="17" t="s">
        <v>224</v>
      </c>
      <c r="F121" s="1"/>
      <c r="G121" s="1"/>
      <c r="H121" s="7"/>
    </row>
    <row r="122" spans="1:16" s="28" customFormat="1" ht="51" customHeight="1" x14ac:dyDescent="0.35">
      <c r="A122" s="16" t="s">
        <v>623</v>
      </c>
      <c r="B122" s="28">
        <v>2</v>
      </c>
      <c r="C122" s="28" t="s">
        <v>569</v>
      </c>
      <c r="F122" s="7"/>
      <c r="G122" s="7"/>
      <c r="H122" s="7"/>
    </row>
    <row r="123" spans="1:16" ht="29.25" customHeight="1" x14ac:dyDescent="0.35">
      <c r="A123" s="16" t="s">
        <v>624</v>
      </c>
      <c r="B123" s="17">
        <v>3</v>
      </c>
      <c r="C123" s="17" t="s">
        <v>437</v>
      </c>
      <c r="F123" s="1"/>
      <c r="G123" s="1"/>
      <c r="H123" s="7"/>
    </row>
    <row r="124" spans="1:16" x14ac:dyDescent="0.35">
      <c r="A124" s="22" t="s">
        <v>92</v>
      </c>
      <c r="B124" s="38"/>
      <c r="C124" s="40" t="s">
        <v>93</v>
      </c>
      <c r="D124" s="40"/>
      <c r="E124" s="40"/>
      <c r="F124" s="40"/>
      <c r="G124" s="40"/>
      <c r="H124" s="40"/>
    </row>
    <row r="125" spans="1:16" ht="75" customHeight="1" x14ac:dyDescent="0.35">
      <c r="A125" s="22"/>
      <c r="B125" s="23"/>
      <c r="C125" s="25" t="s">
        <v>270</v>
      </c>
      <c r="D125" s="25"/>
      <c r="E125" s="15"/>
      <c r="F125" s="15"/>
      <c r="G125" s="15"/>
      <c r="H125" s="15"/>
    </row>
    <row r="126" spans="1:16" ht="75" customHeight="1" x14ac:dyDescent="0.35">
      <c r="A126" s="22"/>
      <c r="B126" s="23"/>
      <c r="C126" s="25" t="s">
        <v>271</v>
      </c>
      <c r="D126" s="25"/>
      <c r="E126" s="14"/>
      <c r="F126" s="14"/>
      <c r="G126" s="14"/>
      <c r="H126" s="14"/>
    </row>
    <row r="127" spans="1:16" ht="75" customHeight="1" x14ac:dyDescent="0.35">
      <c r="A127" s="22"/>
      <c r="B127" s="23"/>
      <c r="C127" s="25" t="s">
        <v>272</v>
      </c>
      <c r="D127" s="25"/>
      <c r="E127" s="14"/>
      <c r="F127" s="14"/>
      <c r="G127" s="14"/>
      <c r="H127" s="14"/>
    </row>
    <row r="128" spans="1:16" ht="75" customHeight="1" x14ac:dyDescent="0.35">
      <c r="A128" s="22"/>
      <c r="B128" s="23"/>
      <c r="C128" s="25" t="s">
        <v>273</v>
      </c>
      <c r="D128" s="25"/>
      <c r="E128" s="14"/>
      <c r="F128" s="14"/>
      <c r="G128" s="14"/>
      <c r="H128" s="14"/>
      <c r="I128" s="41"/>
      <c r="J128" s="41"/>
      <c r="K128" s="41"/>
      <c r="L128" s="41"/>
      <c r="M128" s="41"/>
      <c r="N128" s="41"/>
      <c r="O128" s="41"/>
      <c r="P128" s="41"/>
    </row>
    <row r="129" spans="1:16" ht="31" x14ac:dyDescent="0.35">
      <c r="A129" s="22" t="s">
        <v>94</v>
      </c>
      <c r="B129" s="37"/>
      <c r="C129" s="26" t="s">
        <v>95</v>
      </c>
      <c r="D129" s="26" t="s">
        <v>216</v>
      </c>
      <c r="E129" s="26" t="s">
        <v>579</v>
      </c>
      <c r="F129" s="2" t="s">
        <v>259</v>
      </c>
      <c r="G129" s="2" t="s">
        <v>260</v>
      </c>
      <c r="H129" s="2" t="s">
        <v>261</v>
      </c>
      <c r="I129" s="38" t="s">
        <v>240</v>
      </c>
      <c r="J129" s="38" t="s">
        <v>241</v>
      </c>
      <c r="K129" s="38" t="s">
        <v>242</v>
      </c>
      <c r="L129" s="38" t="s">
        <v>243</v>
      </c>
      <c r="M129" s="38" t="s">
        <v>244</v>
      </c>
      <c r="N129" s="38" t="s">
        <v>245</v>
      </c>
      <c r="O129" s="38" t="s">
        <v>250</v>
      </c>
      <c r="P129" s="23" t="s">
        <v>626</v>
      </c>
    </row>
    <row r="130" spans="1:16" ht="99" customHeight="1" x14ac:dyDescent="0.35">
      <c r="A130" s="16" t="s">
        <v>96</v>
      </c>
      <c r="B130" s="36">
        <v>1</v>
      </c>
      <c r="C130" s="36" t="s">
        <v>402</v>
      </c>
      <c r="D130" s="36" t="s">
        <v>256</v>
      </c>
      <c r="E130" s="36" t="s">
        <v>692</v>
      </c>
      <c r="F130" s="1"/>
      <c r="G130" s="1"/>
      <c r="H130" s="7"/>
      <c r="I130" s="27" t="s">
        <v>246</v>
      </c>
      <c r="J130" s="17">
        <f>COUNTIF($B130:$B152,"=1")</f>
        <v>17</v>
      </c>
      <c r="K130" s="17">
        <f>COUNTIFS($B$130:$B$152,"=1",($F$130:$F$152),"=2")</f>
        <v>0</v>
      </c>
      <c r="L130" s="17">
        <f>COUNTIFS($B$129:$B$152,"=1",($F$129:$F$152),"=1")</f>
        <v>0</v>
      </c>
      <c r="M130" s="17">
        <f>COUNTIFS($B$129:$B$152,"=1",($F$129:$F$152),"=0")</f>
        <v>0</v>
      </c>
      <c r="N130" s="17">
        <f>COUNTIFS($B$129:$B$152,"=1",($F$129:$F$152),"=7")</f>
        <v>0</v>
      </c>
      <c r="O130" s="17">
        <f>COUNTIFS($B$129:$B$152,"=1",($F$129:$F$152),"=8")</f>
        <v>0</v>
      </c>
      <c r="P130" s="29">
        <f>K130/(J130-O130)*100</f>
        <v>0</v>
      </c>
    </row>
    <row r="131" spans="1:16" s="28" customFormat="1" ht="36" customHeight="1" x14ac:dyDescent="0.35">
      <c r="A131" s="16" t="s">
        <v>300</v>
      </c>
      <c r="B131" s="28">
        <v>2</v>
      </c>
      <c r="C131" s="28" t="s">
        <v>314</v>
      </c>
      <c r="F131" s="1"/>
      <c r="G131" s="7"/>
      <c r="H131" s="7"/>
      <c r="I131" s="30" t="s">
        <v>247</v>
      </c>
      <c r="J131" s="28">
        <f>COUNTIF($B130:$B152,"=2")</f>
        <v>3</v>
      </c>
      <c r="K131" s="28">
        <f>COUNTIFS($B$129:$B$152,"=2",($F$129:$F$152),"=2")</f>
        <v>0</v>
      </c>
      <c r="L131" s="28">
        <f>COUNTIFS($B$129:$B$152,"=2",($F$129:$F$152),"=1")</f>
        <v>0</v>
      </c>
      <c r="M131" s="28">
        <f>COUNTIFS($B$129:$B$152,"=2",($F$129:$F$152),"=0")</f>
        <v>0</v>
      </c>
      <c r="N131" s="28">
        <f>COUNTIFS($B$137:$B$160,"=2",($G$137:$G$160),"=7")</f>
        <v>0</v>
      </c>
      <c r="O131" s="28">
        <f>COUNTIFS($B$129:$B$152,"=2",($F$129:$F$152),"=8")</f>
        <v>0</v>
      </c>
      <c r="P131" s="31">
        <f>K131/(J131-O131)*100</f>
        <v>0</v>
      </c>
    </row>
    <row r="132" spans="1:16" s="28" customFormat="1" ht="97" customHeight="1" x14ac:dyDescent="0.35">
      <c r="A132" s="16" t="s">
        <v>97</v>
      </c>
      <c r="B132" s="28">
        <v>1</v>
      </c>
      <c r="C132" s="28" t="s">
        <v>811</v>
      </c>
      <c r="D132" s="28" t="s">
        <v>777</v>
      </c>
      <c r="E132" s="28" t="s">
        <v>802</v>
      </c>
      <c r="F132" s="1"/>
      <c r="G132" s="7"/>
      <c r="H132" s="7"/>
      <c r="I132" s="30" t="s">
        <v>248</v>
      </c>
      <c r="J132" s="28">
        <f>COUNTIF($B130:$B152,"=3")</f>
        <v>0</v>
      </c>
      <c r="K132" s="28">
        <f>COUNTIFS($B$129:$B$152,"=3",($F$129:$F$152),"=2")</f>
        <v>0</v>
      </c>
      <c r="L132" s="28">
        <f>COUNTIFS($B$129:$B$152,"=3",($F$129:$F$152),"=1")</f>
        <v>0</v>
      </c>
      <c r="M132" s="28">
        <f>COUNTIFS($B$129:$B$152,"=3",($F$129:$F$152),"=0")</f>
        <v>0</v>
      </c>
      <c r="N132" s="28">
        <f>COUNTIFS($B$129:$B$152,"=3",($F$129:$F$152),"=7")</f>
        <v>0</v>
      </c>
      <c r="O132" s="28">
        <f>COUNTIFS($B$129:$B$152,"=3",($F$129:$F$152),"=8")</f>
        <v>0</v>
      </c>
      <c r="P132" s="31"/>
    </row>
    <row r="133" spans="1:16" ht="72.5" customHeight="1" x14ac:dyDescent="0.35">
      <c r="A133" s="16" t="s">
        <v>301</v>
      </c>
      <c r="B133" s="36">
        <v>2</v>
      </c>
      <c r="C133" s="17" t="s">
        <v>227</v>
      </c>
      <c r="E133" s="28" t="s">
        <v>775</v>
      </c>
      <c r="F133" s="1"/>
      <c r="G133" s="1"/>
      <c r="H133" s="7"/>
      <c r="I133" s="32" t="s">
        <v>249</v>
      </c>
      <c r="J133" s="33">
        <f t="shared" ref="J133:O133" si="2">SUM(J130:J132)</f>
        <v>20</v>
      </c>
      <c r="K133" s="33">
        <f t="shared" si="2"/>
        <v>0</v>
      </c>
      <c r="L133" s="33">
        <f>SUM(L130:L132)</f>
        <v>0</v>
      </c>
      <c r="M133" s="33">
        <f t="shared" si="2"/>
        <v>0</v>
      </c>
      <c r="N133" s="33">
        <f t="shared" si="2"/>
        <v>0</v>
      </c>
      <c r="O133" s="33">
        <f t="shared" si="2"/>
        <v>0</v>
      </c>
      <c r="P133" s="34">
        <f>K133/(J133-O133)*100</f>
        <v>0</v>
      </c>
    </row>
    <row r="134" spans="1:16" ht="77.5" x14ac:dyDescent="0.35">
      <c r="A134" s="16" t="s">
        <v>343</v>
      </c>
      <c r="B134" s="36">
        <v>1</v>
      </c>
      <c r="C134" s="28" t="s">
        <v>438</v>
      </c>
      <c r="E134" s="28" t="s">
        <v>778</v>
      </c>
      <c r="F134" s="1"/>
      <c r="G134" s="1"/>
      <c r="H134" s="7"/>
    </row>
    <row r="135" spans="1:16" s="28" customFormat="1" ht="44" customHeight="1" x14ac:dyDescent="0.35">
      <c r="A135" s="16" t="s">
        <v>98</v>
      </c>
      <c r="B135" s="28">
        <v>1</v>
      </c>
      <c r="C135" s="28" t="s">
        <v>540</v>
      </c>
      <c r="E135" s="28" t="s">
        <v>779</v>
      </c>
      <c r="F135" s="1"/>
      <c r="G135" s="7"/>
      <c r="H135" s="7"/>
    </row>
    <row r="136" spans="1:16" s="28" customFormat="1" ht="31" x14ac:dyDescent="0.35">
      <c r="A136" s="16" t="s">
        <v>302</v>
      </c>
      <c r="B136" s="28">
        <v>1</v>
      </c>
      <c r="C136" s="28" t="s">
        <v>439</v>
      </c>
      <c r="E136" s="28" t="s">
        <v>718</v>
      </c>
      <c r="F136" s="1"/>
      <c r="G136" s="7"/>
      <c r="H136" s="7"/>
    </row>
    <row r="137" spans="1:16" s="28" customFormat="1" ht="31" x14ac:dyDescent="0.35">
      <c r="A137" s="22" t="s">
        <v>99</v>
      </c>
      <c r="B137" s="37"/>
      <c r="C137" s="26" t="s">
        <v>100</v>
      </c>
      <c r="D137" s="26" t="s">
        <v>216</v>
      </c>
      <c r="E137" s="26" t="s">
        <v>579</v>
      </c>
      <c r="F137" s="2" t="s">
        <v>259</v>
      </c>
      <c r="G137" s="2" t="s">
        <v>260</v>
      </c>
      <c r="H137" s="2" t="s">
        <v>261</v>
      </c>
    </row>
    <row r="138" spans="1:16" s="28" customFormat="1" ht="37.5" customHeight="1" x14ac:dyDescent="0.35">
      <c r="A138" s="16" t="s">
        <v>101</v>
      </c>
      <c r="B138" s="28">
        <v>1</v>
      </c>
      <c r="C138" s="28" t="s">
        <v>228</v>
      </c>
      <c r="E138" s="28" t="s">
        <v>551</v>
      </c>
      <c r="F138" s="7"/>
      <c r="G138" s="7"/>
      <c r="H138" s="7"/>
    </row>
    <row r="139" spans="1:16" ht="31" x14ac:dyDescent="0.35">
      <c r="A139" s="22" t="s">
        <v>102</v>
      </c>
      <c r="B139" s="37"/>
      <c r="C139" s="26" t="s">
        <v>515</v>
      </c>
      <c r="D139" s="26" t="s">
        <v>216</v>
      </c>
      <c r="E139" s="26" t="s">
        <v>579</v>
      </c>
      <c r="F139" s="2" t="s">
        <v>259</v>
      </c>
      <c r="G139" s="2" t="s">
        <v>260</v>
      </c>
      <c r="H139" s="2" t="s">
        <v>261</v>
      </c>
    </row>
    <row r="140" spans="1:16" s="28" customFormat="1" ht="119.5" customHeight="1" x14ac:dyDescent="0.35">
      <c r="A140" s="16" t="s">
        <v>103</v>
      </c>
      <c r="B140" s="28">
        <v>1</v>
      </c>
      <c r="C140" s="28" t="s">
        <v>812</v>
      </c>
      <c r="E140" s="28" t="s">
        <v>780</v>
      </c>
      <c r="F140" s="7"/>
      <c r="G140" s="7"/>
      <c r="H140" s="7"/>
    </row>
    <row r="141" spans="1:16" s="28" customFormat="1" ht="98.5" customHeight="1" x14ac:dyDescent="0.35">
      <c r="A141" s="16" t="s">
        <v>104</v>
      </c>
      <c r="B141" s="28">
        <v>1</v>
      </c>
      <c r="C141" s="28" t="s">
        <v>331</v>
      </c>
      <c r="E141" s="28" t="s">
        <v>787</v>
      </c>
      <c r="F141" s="7"/>
      <c r="G141" s="7"/>
      <c r="H141" s="7"/>
    </row>
    <row r="142" spans="1:16" s="28" customFormat="1" ht="151.5" customHeight="1" x14ac:dyDescent="0.35">
      <c r="A142" s="16" t="s">
        <v>303</v>
      </c>
      <c r="B142" s="28">
        <v>2</v>
      </c>
      <c r="C142" s="28" t="s">
        <v>541</v>
      </c>
      <c r="E142" s="28" t="s">
        <v>786</v>
      </c>
      <c r="F142" s="7"/>
      <c r="G142" s="7"/>
      <c r="H142" s="7"/>
    </row>
    <row r="143" spans="1:16" s="28" customFormat="1" ht="114" customHeight="1" x14ac:dyDescent="0.35">
      <c r="A143" s="16" t="s">
        <v>304</v>
      </c>
      <c r="B143" s="28">
        <v>1</v>
      </c>
      <c r="C143" s="28" t="s">
        <v>532</v>
      </c>
      <c r="E143" s="28" t="s">
        <v>785</v>
      </c>
      <c r="F143" s="7"/>
      <c r="G143" s="7"/>
      <c r="H143" s="7"/>
    </row>
    <row r="144" spans="1:16" ht="119.5" customHeight="1" x14ac:dyDescent="0.35">
      <c r="A144" s="16" t="s">
        <v>305</v>
      </c>
      <c r="B144" s="36">
        <v>1</v>
      </c>
      <c r="C144" s="36" t="s">
        <v>229</v>
      </c>
      <c r="D144" s="36" t="s">
        <v>403</v>
      </c>
      <c r="E144" s="28" t="s">
        <v>770</v>
      </c>
      <c r="F144" s="7"/>
      <c r="G144" s="1"/>
      <c r="H144" s="7"/>
    </row>
    <row r="145" spans="1:16" ht="31" x14ac:dyDescent="0.35">
      <c r="A145" s="22" t="s">
        <v>105</v>
      </c>
      <c r="B145" s="37"/>
      <c r="C145" s="26" t="s">
        <v>106</v>
      </c>
      <c r="D145" s="26" t="s">
        <v>216</v>
      </c>
      <c r="E145" s="26" t="s">
        <v>579</v>
      </c>
      <c r="F145" s="2" t="s">
        <v>563</v>
      </c>
      <c r="G145" s="2" t="s">
        <v>260</v>
      </c>
      <c r="H145" s="2" t="s">
        <v>261</v>
      </c>
    </row>
    <row r="146" spans="1:16" s="28" customFormat="1" ht="185" customHeight="1" x14ac:dyDescent="0.35">
      <c r="A146" s="16" t="s">
        <v>107</v>
      </c>
      <c r="B146" s="28">
        <v>1</v>
      </c>
      <c r="C146" s="28" t="s">
        <v>815</v>
      </c>
      <c r="D146" s="28" t="s">
        <v>257</v>
      </c>
      <c r="E146" s="28" t="s">
        <v>868</v>
      </c>
      <c r="F146" s="7"/>
      <c r="G146" s="7"/>
      <c r="H146" s="7"/>
    </row>
    <row r="147" spans="1:16" s="28" customFormat="1" ht="94.5" customHeight="1" x14ac:dyDescent="0.35">
      <c r="A147" s="16" t="s">
        <v>108</v>
      </c>
      <c r="B147" s="28">
        <v>1</v>
      </c>
      <c r="C147" s="28" t="s">
        <v>524</v>
      </c>
      <c r="D147" s="28" t="s">
        <v>757</v>
      </c>
      <c r="E147" s="28" t="s">
        <v>781</v>
      </c>
      <c r="F147" s="7"/>
      <c r="G147" s="7"/>
      <c r="H147" s="7"/>
    </row>
    <row r="148" spans="1:16" s="28" customFormat="1" ht="88" customHeight="1" x14ac:dyDescent="0.35">
      <c r="A148" s="16" t="s">
        <v>109</v>
      </c>
      <c r="B148" s="28">
        <v>1</v>
      </c>
      <c r="C148" s="28" t="s">
        <v>816</v>
      </c>
      <c r="E148" s="28" t="s">
        <v>782</v>
      </c>
      <c r="F148" s="7"/>
      <c r="G148" s="7"/>
      <c r="H148" s="7"/>
    </row>
    <row r="149" spans="1:16" ht="89.5" customHeight="1" x14ac:dyDescent="0.35">
      <c r="A149" s="16" t="s">
        <v>110</v>
      </c>
      <c r="B149" s="36">
        <v>1</v>
      </c>
      <c r="C149" s="28" t="s">
        <v>483</v>
      </c>
      <c r="D149" s="17" t="s">
        <v>601</v>
      </c>
      <c r="E149" s="28" t="s">
        <v>784</v>
      </c>
      <c r="F149" s="7"/>
      <c r="G149" s="1"/>
      <c r="H149" s="7"/>
    </row>
    <row r="150" spans="1:16" s="28" customFormat="1" ht="101" customHeight="1" x14ac:dyDescent="0.35">
      <c r="A150" s="16" t="s">
        <v>111</v>
      </c>
      <c r="B150" s="28">
        <v>1</v>
      </c>
      <c r="C150" s="28" t="s">
        <v>817</v>
      </c>
      <c r="D150" s="28" t="s">
        <v>720</v>
      </c>
      <c r="E150" s="28" t="s">
        <v>741</v>
      </c>
      <c r="F150" s="7"/>
      <c r="G150" s="7"/>
      <c r="H150" s="7"/>
    </row>
    <row r="151" spans="1:16" ht="89" customHeight="1" x14ac:dyDescent="0.35">
      <c r="A151" s="16" t="s">
        <v>306</v>
      </c>
      <c r="B151" s="17">
        <v>1</v>
      </c>
      <c r="C151" s="17" t="s">
        <v>726</v>
      </c>
      <c r="E151" s="17" t="s">
        <v>742</v>
      </c>
      <c r="F151" s="7"/>
      <c r="G151" s="1"/>
      <c r="H151" s="1"/>
    </row>
    <row r="152" spans="1:16" ht="90.5" customHeight="1" x14ac:dyDescent="0.35">
      <c r="A152" s="16" t="s">
        <v>307</v>
      </c>
      <c r="B152" s="36">
        <v>1</v>
      </c>
      <c r="C152" s="28" t="s">
        <v>440</v>
      </c>
      <c r="D152" s="42" t="s">
        <v>854</v>
      </c>
      <c r="E152" s="28" t="s">
        <v>783</v>
      </c>
      <c r="F152" s="7"/>
      <c r="G152" s="1"/>
      <c r="H152" s="7"/>
    </row>
    <row r="153" spans="1:16" x14ac:dyDescent="0.35">
      <c r="A153" s="22" t="s">
        <v>112</v>
      </c>
      <c r="B153" s="38"/>
      <c r="C153" s="40" t="s">
        <v>278</v>
      </c>
      <c r="D153" s="40"/>
      <c r="E153" s="40"/>
      <c r="F153" s="40"/>
      <c r="G153" s="40"/>
      <c r="H153" s="40"/>
    </row>
    <row r="154" spans="1:16" ht="75" customHeight="1" x14ac:dyDescent="0.35">
      <c r="A154" s="22"/>
      <c r="B154" s="23"/>
      <c r="C154" s="25" t="s">
        <v>274</v>
      </c>
      <c r="D154" s="25"/>
      <c r="E154" s="14"/>
      <c r="F154" s="14"/>
      <c r="G154" s="14"/>
      <c r="H154" s="14"/>
    </row>
    <row r="155" spans="1:16" ht="75" customHeight="1" x14ac:dyDescent="0.35">
      <c r="A155" s="22"/>
      <c r="B155" s="23"/>
      <c r="C155" s="25" t="s">
        <v>275</v>
      </c>
      <c r="D155" s="25"/>
      <c r="E155" s="14"/>
      <c r="F155" s="14"/>
      <c r="G155" s="14"/>
      <c r="H155" s="14"/>
    </row>
    <row r="156" spans="1:16" ht="75" customHeight="1" x14ac:dyDescent="0.35">
      <c r="A156" s="22"/>
      <c r="B156" s="23"/>
      <c r="C156" s="25" t="s">
        <v>276</v>
      </c>
      <c r="D156" s="25"/>
      <c r="E156" s="14"/>
      <c r="F156" s="14"/>
      <c r="G156" s="14"/>
      <c r="H156" s="14"/>
    </row>
    <row r="157" spans="1:16" ht="75" customHeight="1" x14ac:dyDescent="0.35">
      <c r="A157" s="22"/>
      <c r="B157" s="23"/>
      <c r="C157" s="25" t="s">
        <v>277</v>
      </c>
      <c r="D157" s="25"/>
      <c r="E157" s="14"/>
      <c r="F157" s="14"/>
      <c r="G157" s="14"/>
      <c r="H157" s="14"/>
    </row>
    <row r="158" spans="1:16" ht="31" x14ac:dyDescent="0.35">
      <c r="A158" s="22" t="s">
        <v>113</v>
      </c>
      <c r="B158" s="43"/>
      <c r="C158" s="44" t="s">
        <v>114</v>
      </c>
      <c r="D158" s="26" t="s">
        <v>216</v>
      </c>
      <c r="E158" s="26" t="s">
        <v>579</v>
      </c>
      <c r="F158" s="2" t="s">
        <v>259</v>
      </c>
      <c r="G158" s="2" t="s">
        <v>260</v>
      </c>
      <c r="H158" s="2" t="s">
        <v>261</v>
      </c>
      <c r="I158" s="23" t="s">
        <v>240</v>
      </c>
      <c r="J158" s="23" t="s">
        <v>241</v>
      </c>
      <c r="K158" s="23" t="s">
        <v>242</v>
      </c>
      <c r="L158" s="23" t="s">
        <v>243</v>
      </c>
      <c r="M158" s="23" t="s">
        <v>244</v>
      </c>
      <c r="N158" s="23" t="s">
        <v>245</v>
      </c>
      <c r="O158" s="23" t="s">
        <v>250</v>
      </c>
      <c r="P158" s="23" t="s">
        <v>626</v>
      </c>
    </row>
    <row r="159" spans="1:16" s="28" customFormat="1" ht="121.5" customHeight="1" x14ac:dyDescent="0.35">
      <c r="A159" s="16" t="s">
        <v>115</v>
      </c>
      <c r="B159" s="28">
        <v>1</v>
      </c>
      <c r="C159" s="28" t="s">
        <v>818</v>
      </c>
      <c r="E159" s="28" t="s">
        <v>743</v>
      </c>
      <c r="F159" s="7"/>
      <c r="G159" s="7"/>
      <c r="H159" s="7"/>
      <c r="I159" s="30" t="s">
        <v>246</v>
      </c>
      <c r="J159" s="28">
        <f>COUNTIF($B159:$B181,"=1")</f>
        <v>15</v>
      </c>
      <c r="K159" s="28">
        <f>COUNTIFS($B$159:$B$181,"=1",($F$159:$F$181),"=2")</f>
        <v>0</v>
      </c>
      <c r="L159" s="28">
        <f>COUNTIFS($B$159:$B$181,"=1",($F$159:$F$181),"=1")</f>
        <v>0</v>
      </c>
      <c r="M159" s="28">
        <f>COUNTIFS($B$159:$B$181,"=1",($F$159:$F$181),"=0")</f>
        <v>0</v>
      </c>
      <c r="N159" s="28">
        <f>COUNTIFS($B$159:$B$181,"=1",($F$159:$F$181),"=7")</f>
        <v>0</v>
      </c>
      <c r="O159" s="28">
        <f>COUNTIFS($B$159:$B$181,"=1",($F$159:$F$181),"=8")</f>
        <v>0</v>
      </c>
      <c r="P159" s="31">
        <f>K159/(J159-O159)*100</f>
        <v>0</v>
      </c>
    </row>
    <row r="160" spans="1:16" s="28" customFormat="1" ht="204.5" customHeight="1" x14ac:dyDescent="0.35">
      <c r="A160" s="16" t="s">
        <v>116</v>
      </c>
      <c r="B160" s="28">
        <v>1</v>
      </c>
      <c r="C160" s="28" t="s">
        <v>819</v>
      </c>
      <c r="D160" s="28" t="s">
        <v>392</v>
      </c>
      <c r="F160" s="7"/>
      <c r="G160" s="7"/>
      <c r="H160" s="7"/>
      <c r="I160" s="30" t="s">
        <v>247</v>
      </c>
      <c r="J160" s="28">
        <f>COUNTIF($B159:$B181,"=2")</f>
        <v>3</v>
      </c>
      <c r="K160" s="28">
        <f>COUNTIFS($B$159:$B$181,"=2",($F$159:$F$181),"=2")</f>
        <v>0</v>
      </c>
      <c r="L160" s="28">
        <f>COUNTIFS($B$159:$B$181,"=2",($F$159:$F$181),"=1")</f>
        <v>0</v>
      </c>
      <c r="M160" s="28">
        <f>COUNTIFS($B$159:$B$181,"=2",($F$159:$F$181),"=0")</f>
        <v>0</v>
      </c>
      <c r="N160" s="28">
        <f>COUNTIFS($B$159:$B$181,"=2",($F$159:$F$181),"=7")</f>
        <v>0</v>
      </c>
      <c r="O160" s="28">
        <f>COUNTIFS($B$159:$B$181,"=2",($F$159:$F$181),"=8")</f>
        <v>0</v>
      </c>
      <c r="P160" s="31">
        <f>K160/(J160-O160)*100</f>
        <v>0</v>
      </c>
    </row>
    <row r="161" spans="1:16" ht="31" x14ac:dyDescent="0.35">
      <c r="A161" s="22" t="s">
        <v>117</v>
      </c>
      <c r="B161" s="37"/>
      <c r="C161" s="26" t="s">
        <v>118</v>
      </c>
      <c r="D161" s="26" t="s">
        <v>216</v>
      </c>
      <c r="E161" s="26" t="s">
        <v>579</v>
      </c>
      <c r="F161" s="2" t="s">
        <v>259</v>
      </c>
      <c r="G161" s="2" t="s">
        <v>260</v>
      </c>
      <c r="H161" s="2" t="s">
        <v>261</v>
      </c>
      <c r="I161" s="27" t="s">
        <v>248</v>
      </c>
      <c r="J161" s="17">
        <f>COUNTIF($B159:$B181,"=3")</f>
        <v>1</v>
      </c>
      <c r="K161" s="17">
        <f>COUNTIFS($B$159:$B$181,"=3",($F$159:$F$181),"=2")</f>
        <v>0</v>
      </c>
      <c r="L161" s="17">
        <f>COUNTIFS($B$159:$B$181,"=3",($F$159:$F$181),"=1")</f>
        <v>0</v>
      </c>
      <c r="M161" s="17">
        <f>COUNTIFS($B$159:$B$181,"=3",($F$159:$F$181),"=0")</f>
        <v>0</v>
      </c>
      <c r="N161" s="17">
        <f>COUNTIFS($B$159:$B$181,"=3",($F$159:$F$181),"=7")</f>
        <v>0</v>
      </c>
      <c r="O161" s="17">
        <f>COUNTIFS($B$159:$B$181,"=3",($F$159:$F$181),"=8")</f>
        <v>0</v>
      </c>
      <c r="P161" s="29">
        <f>K161/(J161-O161)*100</f>
        <v>0</v>
      </c>
    </row>
    <row r="162" spans="1:16" ht="103.5" customHeight="1" x14ac:dyDescent="0.35">
      <c r="A162" s="16" t="s">
        <v>322</v>
      </c>
      <c r="B162" s="36">
        <v>1</v>
      </c>
      <c r="C162" s="28" t="s">
        <v>523</v>
      </c>
      <c r="D162" s="17" t="s">
        <v>258</v>
      </c>
      <c r="E162" s="28" t="s">
        <v>763</v>
      </c>
      <c r="F162" s="1"/>
      <c r="G162" s="1"/>
      <c r="H162" s="7"/>
      <c r="I162" s="26" t="s">
        <v>249</v>
      </c>
      <c r="J162" s="26">
        <f>SUM(J159:J161)</f>
        <v>19</v>
      </c>
      <c r="K162" s="26">
        <f t="shared" ref="K162:O162" si="3">SUM(K159:K161)</f>
        <v>0</v>
      </c>
      <c r="L162" s="26">
        <f>SUM(L159:L161)</f>
        <v>0</v>
      </c>
      <c r="M162" s="26">
        <f t="shared" si="3"/>
        <v>0</v>
      </c>
      <c r="N162" s="26">
        <f t="shared" si="3"/>
        <v>0</v>
      </c>
      <c r="O162" s="26">
        <f t="shared" si="3"/>
        <v>0</v>
      </c>
      <c r="P162" s="45">
        <f>K162/(J162-O162)*100</f>
        <v>0</v>
      </c>
    </row>
    <row r="163" spans="1:16" x14ac:dyDescent="0.35">
      <c r="A163" s="16" t="s">
        <v>308</v>
      </c>
      <c r="B163" s="36">
        <v>1</v>
      </c>
      <c r="C163" s="17" t="s">
        <v>441</v>
      </c>
      <c r="F163" s="1"/>
      <c r="G163" s="1"/>
      <c r="H163" s="7"/>
    </row>
    <row r="164" spans="1:16" ht="31" x14ac:dyDescent="0.35">
      <c r="A164" s="22" t="s">
        <v>119</v>
      </c>
      <c r="B164" s="37"/>
      <c r="C164" s="26" t="s">
        <v>120</v>
      </c>
      <c r="D164" s="26" t="s">
        <v>216</v>
      </c>
      <c r="E164" s="26" t="s">
        <v>579</v>
      </c>
      <c r="F164" s="2" t="s">
        <v>259</v>
      </c>
      <c r="G164" s="2" t="s">
        <v>260</v>
      </c>
      <c r="H164" s="2" t="s">
        <v>261</v>
      </c>
    </row>
    <row r="165" spans="1:16" s="28" customFormat="1" ht="86" customHeight="1" x14ac:dyDescent="0.35">
      <c r="A165" s="16" t="s">
        <v>121</v>
      </c>
      <c r="B165" s="28">
        <v>2</v>
      </c>
      <c r="C165" s="28" t="s">
        <v>820</v>
      </c>
      <c r="E165" s="28" t="s">
        <v>771</v>
      </c>
      <c r="F165" s="7"/>
      <c r="G165" s="7"/>
      <c r="H165" s="7"/>
    </row>
    <row r="166" spans="1:16" ht="73" customHeight="1" x14ac:dyDescent="0.35">
      <c r="A166" s="16" t="s">
        <v>122</v>
      </c>
      <c r="B166" s="36">
        <v>2</v>
      </c>
      <c r="C166" s="17" t="s">
        <v>442</v>
      </c>
      <c r="E166" s="36" t="s">
        <v>658</v>
      </c>
      <c r="F166" s="1"/>
      <c r="G166" s="1"/>
      <c r="H166" s="7"/>
    </row>
    <row r="167" spans="1:16" ht="100.5" customHeight="1" x14ac:dyDescent="0.35">
      <c r="A167" s="22" t="s">
        <v>123</v>
      </c>
      <c r="B167" s="37"/>
      <c r="C167" s="26" t="s">
        <v>788</v>
      </c>
      <c r="D167" s="26" t="s">
        <v>216</v>
      </c>
      <c r="E167" s="26" t="s">
        <v>579</v>
      </c>
      <c r="F167" s="2" t="s">
        <v>563</v>
      </c>
      <c r="G167" s="2" t="s">
        <v>260</v>
      </c>
      <c r="H167" s="2" t="s">
        <v>261</v>
      </c>
    </row>
    <row r="168" spans="1:16" s="28" customFormat="1" ht="165" customHeight="1" x14ac:dyDescent="0.35">
      <c r="A168" s="16" t="s">
        <v>749</v>
      </c>
      <c r="B168" s="28">
        <v>1</v>
      </c>
      <c r="C168" s="28" t="s">
        <v>362</v>
      </c>
      <c r="D168" s="28" t="s">
        <v>602</v>
      </c>
      <c r="E168" s="28" t="s">
        <v>800</v>
      </c>
      <c r="F168" s="7"/>
      <c r="G168" s="7"/>
      <c r="H168" s="7"/>
    </row>
    <row r="169" spans="1:16" ht="154.5" customHeight="1" x14ac:dyDescent="0.35">
      <c r="A169" s="16" t="s">
        <v>750</v>
      </c>
      <c r="B169" s="36">
        <v>1</v>
      </c>
      <c r="C169" s="28" t="s">
        <v>230</v>
      </c>
      <c r="E169" s="28" t="s">
        <v>792</v>
      </c>
      <c r="F169" s="1"/>
      <c r="G169" s="1"/>
      <c r="H169" s="7"/>
    </row>
    <row r="170" spans="1:16" s="28" customFormat="1" ht="109.5" customHeight="1" x14ac:dyDescent="0.35">
      <c r="A170" s="16" t="s">
        <v>124</v>
      </c>
      <c r="B170" s="28">
        <v>1</v>
      </c>
      <c r="C170" s="28" t="s">
        <v>821</v>
      </c>
      <c r="D170" s="28" t="s">
        <v>231</v>
      </c>
      <c r="E170" s="28" t="s">
        <v>772</v>
      </c>
      <c r="F170" s="1"/>
      <c r="G170" s="7"/>
      <c r="H170" s="7"/>
    </row>
    <row r="171" spans="1:16" s="28" customFormat="1" ht="53.25" customHeight="1" x14ac:dyDescent="0.35">
      <c r="A171" s="16" t="s">
        <v>125</v>
      </c>
      <c r="B171" s="28">
        <v>1</v>
      </c>
      <c r="C171" s="28" t="s">
        <v>822</v>
      </c>
      <c r="E171" s="28" t="s">
        <v>551</v>
      </c>
      <c r="F171" s="1"/>
      <c r="G171" s="7"/>
      <c r="H171" s="7"/>
    </row>
    <row r="172" spans="1:16" ht="86" customHeight="1" x14ac:dyDescent="0.35">
      <c r="A172" s="16" t="s">
        <v>126</v>
      </c>
      <c r="B172" s="36">
        <v>1</v>
      </c>
      <c r="C172" s="28" t="s">
        <v>127</v>
      </c>
      <c r="E172" s="28" t="s">
        <v>793</v>
      </c>
      <c r="F172" s="1"/>
      <c r="G172" s="1"/>
      <c r="H172" s="7"/>
    </row>
    <row r="173" spans="1:16" ht="31" x14ac:dyDescent="0.35">
      <c r="A173" s="22" t="s">
        <v>128</v>
      </c>
      <c r="B173" s="37"/>
      <c r="C173" s="26" t="s">
        <v>492</v>
      </c>
      <c r="D173" s="26" t="s">
        <v>216</v>
      </c>
      <c r="E173" s="26" t="s">
        <v>579</v>
      </c>
      <c r="F173" s="2" t="s">
        <v>259</v>
      </c>
      <c r="G173" s="2" t="s">
        <v>260</v>
      </c>
      <c r="H173" s="2" t="s">
        <v>261</v>
      </c>
    </row>
    <row r="174" spans="1:16" s="28" customFormat="1" ht="100" customHeight="1" x14ac:dyDescent="0.35">
      <c r="A174" s="16" t="s">
        <v>129</v>
      </c>
      <c r="B174" s="28">
        <v>1</v>
      </c>
      <c r="C174" s="28" t="s">
        <v>326</v>
      </c>
      <c r="D174" s="28" t="s">
        <v>232</v>
      </c>
      <c r="E174" s="28" t="s">
        <v>693</v>
      </c>
      <c r="F174" s="7"/>
      <c r="G174" s="7"/>
      <c r="H174" s="7"/>
    </row>
    <row r="175" spans="1:16" ht="59.5" customHeight="1" x14ac:dyDescent="0.35">
      <c r="A175" s="16" t="s">
        <v>130</v>
      </c>
      <c r="B175" s="36">
        <v>1</v>
      </c>
      <c r="C175" s="28" t="s">
        <v>443</v>
      </c>
      <c r="D175" s="36"/>
      <c r="E175" s="17" t="s">
        <v>694</v>
      </c>
      <c r="F175" s="7"/>
      <c r="G175" s="1"/>
      <c r="H175" s="7"/>
    </row>
    <row r="176" spans="1:16" ht="58.5" customHeight="1" x14ac:dyDescent="0.35">
      <c r="A176" s="16" t="s">
        <v>131</v>
      </c>
      <c r="B176" s="36">
        <v>1</v>
      </c>
      <c r="C176" s="28" t="s">
        <v>516</v>
      </c>
      <c r="D176" s="36"/>
      <c r="E176" s="17" t="s">
        <v>801</v>
      </c>
      <c r="F176" s="7"/>
      <c r="G176" s="1"/>
      <c r="H176" s="7"/>
    </row>
    <row r="177" spans="1:16" ht="37.4" customHeight="1" x14ac:dyDescent="0.35">
      <c r="A177" s="16" t="s">
        <v>344</v>
      </c>
      <c r="B177" s="36">
        <v>3</v>
      </c>
      <c r="C177" s="28" t="s">
        <v>522</v>
      </c>
      <c r="F177" s="7"/>
      <c r="G177" s="1"/>
      <c r="H177" s="7"/>
    </row>
    <row r="178" spans="1:16" ht="31" x14ac:dyDescent="0.35">
      <c r="A178" s="16" t="s">
        <v>345</v>
      </c>
      <c r="B178" s="36">
        <v>1</v>
      </c>
      <c r="C178" s="28" t="s">
        <v>486</v>
      </c>
      <c r="D178" s="36"/>
      <c r="E178" s="17" t="s">
        <v>695</v>
      </c>
      <c r="F178" s="7"/>
      <c r="G178" s="1"/>
      <c r="H178" s="7"/>
    </row>
    <row r="179" spans="1:16" ht="67.400000000000006" customHeight="1" x14ac:dyDescent="0.35">
      <c r="A179" s="16" t="s">
        <v>132</v>
      </c>
      <c r="B179" s="36">
        <v>2</v>
      </c>
      <c r="C179" s="28" t="s">
        <v>518</v>
      </c>
      <c r="F179" s="7"/>
      <c r="G179" s="1"/>
      <c r="H179" s="7"/>
    </row>
    <row r="180" spans="1:16" x14ac:dyDescent="0.35">
      <c r="A180" s="16" t="s">
        <v>133</v>
      </c>
      <c r="B180" s="36">
        <v>1</v>
      </c>
      <c r="C180" s="28" t="s">
        <v>444</v>
      </c>
      <c r="E180" s="17" t="s">
        <v>134</v>
      </c>
      <c r="F180" s="7"/>
      <c r="G180" s="1"/>
      <c r="H180" s="7"/>
    </row>
    <row r="181" spans="1:16" x14ac:dyDescent="0.35">
      <c r="A181" s="16" t="s">
        <v>135</v>
      </c>
      <c r="B181" s="28">
        <v>1</v>
      </c>
      <c r="C181" s="28" t="s">
        <v>445</v>
      </c>
      <c r="F181" s="7"/>
      <c r="G181" s="1"/>
      <c r="H181" s="7"/>
    </row>
    <row r="182" spans="1:16" x14ac:dyDescent="0.35">
      <c r="A182" s="22" t="s">
        <v>136</v>
      </c>
      <c r="B182" s="38"/>
      <c r="C182" s="40" t="s">
        <v>279</v>
      </c>
      <c r="D182" s="40"/>
      <c r="E182" s="40"/>
      <c r="F182" s="40"/>
      <c r="G182" s="40"/>
      <c r="H182" s="40"/>
    </row>
    <row r="183" spans="1:16" ht="75" customHeight="1" x14ac:dyDescent="0.35">
      <c r="A183" s="22"/>
      <c r="B183" s="23"/>
      <c r="C183" s="25" t="s">
        <v>280</v>
      </c>
      <c r="D183" s="25"/>
      <c r="E183" s="14"/>
      <c r="F183" s="14"/>
      <c r="G183" s="14"/>
      <c r="H183" s="14"/>
    </row>
    <row r="184" spans="1:16" ht="75" customHeight="1" x14ac:dyDescent="0.35">
      <c r="A184" s="22"/>
      <c r="B184" s="23"/>
      <c r="C184" s="25" t="s">
        <v>281</v>
      </c>
      <c r="D184" s="25"/>
      <c r="E184" s="14"/>
      <c r="F184" s="14"/>
      <c r="G184" s="14"/>
      <c r="H184" s="14"/>
    </row>
    <row r="185" spans="1:16" ht="75" customHeight="1" x14ac:dyDescent="0.35">
      <c r="A185" s="22"/>
      <c r="B185" s="23"/>
      <c r="C185" s="25" t="s">
        <v>282</v>
      </c>
      <c r="D185" s="25"/>
      <c r="E185" s="14"/>
      <c r="F185" s="14"/>
      <c r="G185" s="14"/>
      <c r="H185" s="14"/>
    </row>
    <row r="186" spans="1:16" ht="75" customHeight="1" x14ac:dyDescent="0.35">
      <c r="A186" s="22"/>
      <c r="B186" s="23"/>
      <c r="C186" s="25" t="s">
        <v>283</v>
      </c>
      <c r="D186" s="25"/>
      <c r="E186" s="14"/>
      <c r="F186" s="14"/>
      <c r="G186" s="14"/>
      <c r="H186" s="14"/>
    </row>
    <row r="187" spans="1:16" ht="31" x14ac:dyDescent="0.35">
      <c r="A187" s="22" t="s">
        <v>137</v>
      </c>
      <c r="B187" s="26"/>
      <c r="C187" s="26" t="s">
        <v>327</v>
      </c>
      <c r="D187" s="26" t="s">
        <v>216</v>
      </c>
      <c r="E187" s="26" t="s">
        <v>579</v>
      </c>
      <c r="F187" s="2" t="s">
        <v>259</v>
      </c>
      <c r="G187" s="2" t="s">
        <v>260</v>
      </c>
      <c r="H187" s="2" t="s">
        <v>261</v>
      </c>
      <c r="I187" s="23" t="s">
        <v>240</v>
      </c>
      <c r="J187" s="23" t="s">
        <v>241</v>
      </c>
      <c r="K187" s="23" t="s">
        <v>242</v>
      </c>
      <c r="L187" s="23" t="s">
        <v>243</v>
      </c>
      <c r="M187" s="23" t="s">
        <v>244</v>
      </c>
      <c r="N187" s="23" t="s">
        <v>245</v>
      </c>
      <c r="O187" s="23" t="s">
        <v>250</v>
      </c>
      <c r="P187" s="23" t="s">
        <v>626</v>
      </c>
    </row>
    <row r="188" spans="1:16" s="28" customFormat="1" ht="51" customHeight="1" x14ac:dyDescent="0.35">
      <c r="A188" s="16" t="s">
        <v>138</v>
      </c>
      <c r="B188" s="28">
        <v>3</v>
      </c>
      <c r="C188" s="28" t="s">
        <v>446</v>
      </c>
      <c r="D188" s="28" t="s">
        <v>336</v>
      </c>
      <c r="F188" s="1"/>
      <c r="G188" s="7"/>
      <c r="H188" s="7"/>
      <c r="I188" s="30" t="s">
        <v>246</v>
      </c>
      <c r="J188" s="28">
        <f>COUNTIF($B188:$B212,"=1")</f>
        <v>15</v>
      </c>
      <c r="K188" s="28">
        <f>COUNTIFS($B$187:$B$212,"=1",($F$187:$F$212),"=2")</f>
        <v>0</v>
      </c>
      <c r="L188" s="28">
        <f>COUNTIFS($B$187:$B$212,"=1",($F$187:$F$212),"=1")</f>
        <v>0</v>
      </c>
      <c r="M188" s="28">
        <f>COUNTIFS($B$187:$B$212,"=1",($F$187:$F$212),"=0")</f>
        <v>0</v>
      </c>
      <c r="N188" s="28">
        <f>COUNTIFS($B$187:$B$212,"=1",($F$187:$F$212),"=7")</f>
        <v>0</v>
      </c>
      <c r="O188" s="28">
        <f>COUNTIFS($B$187:$B$212,"=1",($F$187:$F$212),"=8")</f>
        <v>0</v>
      </c>
      <c r="P188" s="31">
        <f>K188/(J188-O188)*100</f>
        <v>0</v>
      </c>
    </row>
    <row r="189" spans="1:16" ht="31" x14ac:dyDescent="0.35">
      <c r="A189" s="22" t="s">
        <v>139</v>
      </c>
      <c r="B189" s="26"/>
      <c r="C189" s="26" t="s">
        <v>696</v>
      </c>
      <c r="D189" s="26" t="s">
        <v>216</v>
      </c>
      <c r="E189" s="26" t="s">
        <v>579</v>
      </c>
      <c r="F189" s="2" t="s">
        <v>259</v>
      </c>
      <c r="G189" s="2" t="s">
        <v>260</v>
      </c>
      <c r="H189" s="2" t="s">
        <v>261</v>
      </c>
      <c r="I189" s="30" t="s">
        <v>247</v>
      </c>
      <c r="J189" s="28">
        <f>COUNTIF($B188:$B212,"=2")</f>
        <v>2</v>
      </c>
      <c r="K189" s="28">
        <f>COUNTIFS($B$187:$B$212,"=2",($F$187:$F$212),"=2")</f>
        <v>0</v>
      </c>
      <c r="L189" s="28">
        <f>COUNTIFS($B$187:$B$212,"=2",($F$187:$F$212),"=1")</f>
        <v>0</v>
      </c>
      <c r="M189" s="28">
        <f>COUNTIFS($B$187:$B$212,"=2",($F$187:$F$212),"=0")</f>
        <v>0</v>
      </c>
      <c r="N189" s="28">
        <f>COUNTIFS($B$187:$B$212,"=2",($F$187:$F$212),"=7")</f>
        <v>0</v>
      </c>
      <c r="O189" s="28">
        <f>COUNTIFS($B$187:$B$212,"=2",($F$187:$F$212),"=8")</f>
        <v>0</v>
      </c>
      <c r="P189" s="31">
        <f>K189/(J189-O189)*100</f>
        <v>0</v>
      </c>
    </row>
    <row r="190" spans="1:16" ht="86.5" customHeight="1" x14ac:dyDescent="0.35">
      <c r="A190" s="16" t="s">
        <v>346</v>
      </c>
      <c r="B190" s="36">
        <v>1</v>
      </c>
      <c r="C190" s="36" t="s">
        <v>487</v>
      </c>
      <c r="D190" s="36" t="s">
        <v>337</v>
      </c>
      <c r="E190" s="28" t="s">
        <v>773</v>
      </c>
      <c r="F190" s="1"/>
      <c r="G190" s="1"/>
      <c r="H190" s="7"/>
      <c r="I190" s="27" t="s">
        <v>248</v>
      </c>
      <c r="J190" s="17">
        <f>COUNTIF($B188:$B212,"=3")</f>
        <v>4</v>
      </c>
      <c r="K190" s="17">
        <f>COUNTIFS($B$187:$B$212,"=3",($F$187:$F$212),"=2")</f>
        <v>0</v>
      </c>
      <c r="L190" s="17">
        <f>COUNTIFS($B$187:$B$212,"=3",($F$187:$F$212),"=1")</f>
        <v>0</v>
      </c>
      <c r="M190" s="17">
        <f>COUNTIFS($B$187:$B$212,"=3",($F$187:$F$212),"=0")</f>
        <v>0</v>
      </c>
      <c r="N190" s="17">
        <f>COUNTIFS($B$187:$B$212,"=3",($F$187:$F$212),"=7")</f>
        <v>0</v>
      </c>
      <c r="O190" s="17">
        <f>COUNTIFS($B$187:$B$212,"=3",($F$187:$F$212),"=8")</f>
        <v>0</v>
      </c>
      <c r="P190" s="29">
        <f>K190/(J190-O190)*100</f>
        <v>0</v>
      </c>
    </row>
    <row r="191" spans="1:16" ht="88.5" customHeight="1" x14ac:dyDescent="0.35">
      <c r="A191" s="16" t="s">
        <v>234</v>
      </c>
      <c r="B191" s="36">
        <v>1</v>
      </c>
      <c r="C191" s="17" t="s">
        <v>507</v>
      </c>
      <c r="E191" s="28" t="s">
        <v>773</v>
      </c>
      <c r="F191" s="1"/>
      <c r="G191" s="1"/>
      <c r="H191" s="7"/>
      <c r="I191" s="32" t="s">
        <v>249</v>
      </c>
      <c r="J191" s="32">
        <f>SUM(J188:J190)</f>
        <v>21</v>
      </c>
      <c r="K191" s="32">
        <f t="shared" ref="K191" si="4">SUM(K188:K190)</f>
        <v>0</v>
      </c>
      <c r="L191" s="32">
        <f>SUM(L188:L190)</f>
        <v>0</v>
      </c>
      <c r="M191" s="32">
        <f t="shared" ref="M191:O191" si="5">SUM(M188:M190)</f>
        <v>0</v>
      </c>
      <c r="N191" s="32">
        <f t="shared" si="5"/>
        <v>0</v>
      </c>
      <c r="O191" s="32">
        <f t="shared" si="5"/>
        <v>0</v>
      </c>
      <c r="P191" s="34">
        <f>K191/(J191-O191)*100</f>
        <v>0</v>
      </c>
    </row>
    <row r="192" spans="1:16" ht="92.5" customHeight="1" x14ac:dyDescent="0.35">
      <c r="A192" s="16" t="s">
        <v>347</v>
      </c>
      <c r="B192" s="36">
        <v>1</v>
      </c>
      <c r="C192" s="17" t="s">
        <v>508</v>
      </c>
      <c r="E192" s="28" t="s">
        <v>773</v>
      </c>
      <c r="F192" s="1"/>
      <c r="G192" s="1"/>
      <c r="H192" s="7"/>
    </row>
    <row r="193" spans="1:8" ht="77.5" x14ac:dyDescent="0.35">
      <c r="A193" s="16" t="s">
        <v>348</v>
      </c>
      <c r="B193" s="36">
        <v>1</v>
      </c>
      <c r="C193" s="17" t="s">
        <v>509</v>
      </c>
      <c r="E193" s="28" t="s">
        <v>773</v>
      </c>
      <c r="F193" s="1"/>
      <c r="G193" s="1"/>
      <c r="H193" s="7"/>
    </row>
    <row r="194" spans="1:8" ht="108.5" x14ac:dyDescent="0.35">
      <c r="A194" s="16" t="s">
        <v>349</v>
      </c>
      <c r="B194" s="36">
        <v>1</v>
      </c>
      <c r="C194" s="28" t="s">
        <v>764</v>
      </c>
      <c r="E194" s="28" t="s">
        <v>790</v>
      </c>
      <c r="F194" s="1"/>
      <c r="G194" s="1"/>
      <c r="H194" s="7"/>
    </row>
    <row r="195" spans="1:8" s="28" customFormat="1" ht="120.5" customHeight="1" x14ac:dyDescent="0.35">
      <c r="A195" s="16" t="s">
        <v>853</v>
      </c>
      <c r="B195" s="28">
        <v>1</v>
      </c>
      <c r="C195" s="28" t="s">
        <v>823</v>
      </c>
      <c r="E195" s="28" t="s">
        <v>791</v>
      </c>
      <c r="F195" s="1"/>
      <c r="G195" s="7"/>
      <c r="H195" s="7"/>
    </row>
    <row r="196" spans="1:8" s="28" customFormat="1" ht="70.5" customHeight="1" x14ac:dyDescent="0.35">
      <c r="A196" s="16" t="s">
        <v>350</v>
      </c>
      <c r="B196" s="28">
        <v>1</v>
      </c>
      <c r="C196" s="28" t="s">
        <v>510</v>
      </c>
      <c r="E196" s="28" t="s">
        <v>697</v>
      </c>
      <c r="F196" s="1"/>
      <c r="G196" s="7"/>
      <c r="H196" s="7"/>
    </row>
    <row r="197" spans="1:8" s="28" customFormat="1" ht="89.5" customHeight="1" x14ac:dyDescent="0.35">
      <c r="A197" s="16" t="s">
        <v>824</v>
      </c>
      <c r="B197" s="28">
        <v>1</v>
      </c>
      <c r="C197" s="28" t="s">
        <v>746</v>
      </c>
      <c r="D197" s="28" t="s">
        <v>404</v>
      </c>
      <c r="E197" s="28" t="s">
        <v>733</v>
      </c>
      <c r="F197" s="1"/>
      <c r="G197" s="7"/>
      <c r="H197" s="7"/>
    </row>
    <row r="198" spans="1:8" s="28" customFormat="1" ht="79.5" customHeight="1" x14ac:dyDescent="0.35">
      <c r="A198" s="16" t="s">
        <v>754</v>
      </c>
      <c r="B198" s="28">
        <v>2</v>
      </c>
      <c r="C198" s="28" t="s">
        <v>753</v>
      </c>
      <c r="E198" s="28" t="s">
        <v>774</v>
      </c>
      <c r="F198" s="1"/>
      <c r="G198" s="7"/>
      <c r="H198" s="7"/>
    </row>
    <row r="199" spans="1:8" ht="31" x14ac:dyDescent="0.35">
      <c r="A199" s="22" t="s">
        <v>140</v>
      </c>
      <c r="B199" s="26"/>
      <c r="C199" s="26" t="s">
        <v>141</v>
      </c>
      <c r="D199" s="26" t="s">
        <v>216</v>
      </c>
      <c r="E199" s="26" t="s">
        <v>579</v>
      </c>
      <c r="F199" s="2" t="s">
        <v>259</v>
      </c>
      <c r="G199" s="2" t="s">
        <v>260</v>
      </c>
      <c r="H199" s="2" t="s">
        <v>261</v>
      </c>
    </row>
    <row r="200" spans="1:8" ht="93.5" customHeight="1" x14ac:dyDescent="0.35">
      <c r="A200" s="16" t="s">
        <v>142</v>
      </c>
      <c r="B200" s="28">
        <v>1</v>
      </c>
      <c r="C200" s="28" t="s">
        <v>363</v>
      </c>
      <c r="D200" s="28"/>
      <c r="E200" s="28" t="s">
        <v>773</v>
      </c>
      <c r="F200" s="1"/>
      <c r="G200" s="1"/>
      <c r="H200" s="7"/>
    </row>
    <row r="201" spans="1:8" s="28" customFormat="1" x14ac:dyDescent="0.35">
      <c r="A201" s="16" t="s">
        <v>826</v>
      </c>
      <c r="B201" s="28">
        <v>2</v>
      </c>
      <c r="C201" s="28" t="s">
        <v>825</v>
      </c>
      <c r="F201" s="1"/>
      <c r="G201" s="7"/>
      <c r="H201" s="7"/>
    </row>
    <row r="202" spans="1:8" s="28" customFormat="1" ht="21.5" customHeight="1" x14ac:dyDescent="0.35">
      <c r="A202" s="16" t="s">
        <v>827</v>
      </c>
      <c r="B202" s="28">
        <v>3</v>
      </c>
      <c r="C202" s="28" t="s">
        <v>828</v>
      </c>
      <c r="F202" s="1"/>
      <c r="G202" s="7"/>
      <c r="H202" s="7"/>
    </row>
    <row r="203" spans="1:8" ht="98" customHeight="1" x14ac:dyDescent="0.35">
      <c r="A203" s="16" t="s">
        <v>528</v>
      </c>
      <c r="B203" s="36">
        <v>3</v>
      </c>
      <c r="C203" s="28" t="s">
        <v>573</v>
      </c>
      <c r="D203" s="17" t="s">
        <v>600</v>
      </c>
      <c r="F203" s="1"/>
      <c r="G203" s="1"/>
      <c r="H203" s="7"/>
    </row>
    <row r="204" spans="1:8" ht="31" x14ac:dyDescent="0.35">
      <c r="A204" s="22" t="s">
        <v>143</v>
      </c>
      <c r="B204" s="26"/>
      <c r="C204" s="26" t="s">
        <v>78</v>
      </c>
      <c r="D204" s="26" t="s">
        <v>216</v>
      </c>
      <c r="E204" s="26" t="s">
        <v>579</v>
      </c>
      <c r="F204" s="2" t="s">
        <v>259</v>
      </c>
      <c r="G204" s="2" t="s">
        <v>260</v>
      </c>
      <c r="H204" s="2" t="s">
        <v>261</v>
      </c>
    </row>
    <row r="205" spans="1:8" ht="31" x14ac:dyDescent="0.35">
      <c r="A205" s="16" t="s">
        <v>144</v>
      </c>
      <c r="B205" s="28">
        <v>1</v>
      </c>
      <c r="C205" s="28" t="s">
        <v>447</v>
      </c>
      <c r="D205" s="28"/>
      <c r="E205" s="28" t="s">
        <v>637</v>
      </c>
      <c r="F205" s="1"/>
      <c r="G205" s="1"/>
      <c r="H205" s="7"/>
    </row>
    <row r="206" spans="1:8" s="28" customFormat="1" ht="141" customHeight="1" x14ac:dyDescent="0.35">
      <c r="A206" s="16" t="s">
        <v>855</v>
      </c>
      <c r="B206" s="28">
        <v>1</v>
      </c>
      <c r="C206" s="28" t="s">
        <v>830</v>
      </c>
      <c r="D206" s="28" t="s">
        <v>831</v>
      </c>
      <c r="E206" s="28" t="s">
        <v>829</v>
      </c>
      <c r="F206" s="1"/>
      <c r="G206" s="7"/>
      <c r="H206" s="7"/>
    </row>
    <row r="207" spans="1:8" ht="99" customHeight="1" x14ac:dyDescent="0.35">
      <c r="A207" s="16" t="s">
        <v>856</v>
      </c>
      <c r="B207" s="36">
        <v>1</v>
      </c>
      <c r="C207" s="36" t="s">
        <v>488</v>
      </c>
      <c r="D207" s="28" t="s">
        <v>600</v>
      </c>
      <c r="E207" s="36" t="s">
        <v>638</v>
      </c>
      <c r="F207" s="1"/>
      <c r="G207" s="1"/>
      <c r="H207" s="7"/>
    </row>
    <row r="208" spans="1:8" s="28" customFormat="1" ht="82" customHeight="1" x14ac:dyDescent="0.35">
      <c r="A208" s="16" t="s">
        <v>145</v>
      </c>
      <c r="B208" s="28">
        <v>1</v>
      </c>
      <c r="C208" s="28" t="s">
        <v>448</v>
      </c>
      <c r="E208" s="28" t="s">
        <v>638</v>
      </c>
      <c r="F208" s="1"/>
      <c r="G208" s="7"/>
      <c r="H208" s="7"/>
    </row>
    <row r="209" spans="1:16" s="28" customFormat="1" ht="44.25" customHeight="1" x14ac:dyDescent="0.35">
      <c r="A209" s="16" t="s">
        <v>146</v>
      </c>
      <c r="B209" s="28">
        <v>1</v>
      </c>
      <c r="C209" s="28" t="s">
        <v>449</v>
      </c>
      <c r="E209" s="28" t="s">
        <v>638</v>
      </c>
      <c r="F209" s="1"/>
      <c r="G209" s="7"/>
      <c r="H209" s="7"/>
    </row>
    <row r="210" spans="1:16" ht="31" x14ac:dyDescent="0.35">
      <c r="A210" s="16" t="s">
        <v>147</v>
      </c>
      <c r="B210" s="36">
        <v>1</v>
      </c>
      <c r="C210" s="36" t="s">
        <v>450</v>
      </c>
      <c r="D210" s="28"/>
      <c r="E210" s="36"/>
      <c r="F210" s="1"/>
      <c r="G210" s="1"/>
      <c r="H210" s="7"/>
    </row>
    <row r="211" spans="1:16" x14ac:dyDescent="0.35">
      <c r="A211" s="22" t="s">
        <v>542</v>
      </c>
      <c r="B211" s="37"/>
      <c r="C211" s="37" t="s">
        <v>543</v>
      </c>
      <c r="D211" s="26" t="s">
        <v>216</v>
      </c>
      <c r="E211" s="37"/>
      <c r="F211" s="3"/>
      <c r="G211" s="3"/>
      <c r="H211" s="3"/>
    </row>
    <row r="212" spans="1:16" ht="24.75" customHeight="1" x14ac:dyDescent="0.35">
      <c r="A212" s="16" t="s">
        <v>544</v>
      </c>
      <c r="B212" s="28">
        <v>3</v>
      </c>
      <c r="C212" s="28" t="s">
        <v>545</v>
      </c>
      <c r="D212" s="28"/>
      <c r="E212" s="28"/>
      <c r="F212" s="1"/>
      <c r="G212" s="7"/>
      <c r="H212" s="7"/>
    </row>
    <row r="213" spans="1:16" x14ac:dyDescent="0.35">
      <c r="A213" s="22" t="s">
        <v>148</v>
      </c>
      <c r="B213" s="38"/>
      <c r="C213" s="40" t="s">
        <v>149</v>
      </c>
      <c r="D213" s="40"/>
      <c r="E213" s="40"/>
      <c r="F213" s="40"/>
      <c r="G213" s="40"/>
      <c r="H213" s="40"/>
    </row>
    <row r="214" spans="1:16" ht="75" customHeight="1" x14ac:dyDescent="0.35">
      <c r="A214" s="22"/>
      <c r="B214" s="23"/>
      <c r="C214" s="46" t="s">
        <v>284</v>
      </c>
      <c r="D214" s="47"/>
      <c r="E214" s="14"/>
      <c r="F214" s="14"/>
      <c r="G214" s="14"/>
      <c r="H214" s="14"/>
    </row>
    <row r="215" spans="1:16" ht="75" customHeight="1" x14ac:dyDescent="0.35">
      <c r="A215" s="22"/>
      <c r="B215" s="23"/>
      <c r="C215" s="25" t="s">
        <v>285</v>
      </c>
      <c r="D215" s="25"/>
      <c r="E215" s="14"/>
      <c r="F215" s="14"/>
      <c r="G215" s="14"/>
      <c r="H215" s="14"/>
    </row>
    <row r="216" spans="1:16" ht="75" customHeight="1" x14ac:dyDescent="0.35">
      <c r="A216" s="22"/>
      <c r="B216" s="23"/>
      <c r="C216" s="25" t="s">
        <v>286</v>
      </c>
      <c r="D216" s="25"/>
      <c r="E216" s="14"/>
      <c r="F216" s="14"/>
      <c r="G216" s="14"/>
      <c r="H216" s="14"/>
    </row>
    <row r="217" spans="1:16" ht="75" customHeight="1" x14ac:dyDescent="0.35">
      <c r="A217" s="22"/>
      <c r="B217" s="23"/>
      <c r="C217" s="25" t="s">
        <v>287</v>
      </c>
      <c r="D217" s="25"/>
      <c r="E217" s="14"/>
      <c r="F217" s="14"/>
      <c r="G217" s="14"/>
      <c r="H217" s="14"/>
    </row>
    <row r="218" spans="1:16" ht="62" x14ac:dyDescent="0.35">
      <c r="A218" s="22" t="s">
        <v>150</v>
      </c>
      <c r="B218" s="26"/>
      <c r="C218" s="26" t="s">
        <v>235</v>
      </c>
      <c r="D218" s="37" t="s">
        <v>236</v>
      </c>
      <c r="E218" s="26" t="s">
        <v>579</v>
      </c>
      <c r="F218" s="2" t="s">
        <v>259</v>
      </c>
      <c r="G218" s="2" t="s">
        <v>260</v>
      </c>
      <c r="H218" s="2" t="s">
        <v>261</v>
      </c>
      <c r="I218" s="23" t="s">
        <v>240</v>
      </c>
      <c r="J218" s="23" t="s">
        <v>241</v>
      </c>
      <c r="K218" s="23" t="s">
        <v>242</v>
      </c>
      <c r="L218" s="23" t="s">
        <v>243</v>
      </c>
      <c r="M218" s="23" t="s">
        <v>244</v>
      </c>
      <c r="N218" s="23" t="s">
        <v>245</v>
      </c>
      <c r="O218" s="23" t="s">
        <v>250</v>
      </c>
      <c r="P218" s="23" t="s">
        <v>626</v>
      </c>
    </row>
    <row r="219" spans="1:16" s="28" customFormat="1" ht="36.75" customHeight="1" x14ac:dyDescent="0.35">
      <c r="A219" s="16" t="s">
        <v>833</v>
      </c>
      <c r="B219" s="28">
        <v>1</v>
      </c>
      <c r="C219" s="28" t="s">
        <v>832</v>
      </c>
      <c r="E219" s="28" t="s">
        <v>796</v>
      </c>
      <c r="F219" s="7"/>
      <c r="G219" s="7"/>
      <c r="H219" s="7"/>
      <c r="I219" s="30" t="s">
        <v>246</v>
      </c>
      <c r="J219" s="28">
        <f>COUNTIF($B219:$B233,"=1")</f>
        <v>10</v>
      </c>
      <c r="K219" s="28">
        <f>COUNTIFS($B$219:$B$233,"=1",($F$219:$F$233),"=2")</f>
        <v>0</v>
      </c>
      <c r="L219" s="28">
        <f>COUNTIFS($B$219:$B$233,"=1",($F$219:$F$233),"=1")</f>
        <v>0</v>
      </c>
      <c r="M219" s="28">
        <f>COUNTIFS($B$219:$B$233,"=1",($F$219:$F$233),"=0")</f>
        <v>0</v>
      </c>
      <c r="N219" s="28">
        <f>COUNTIFS($B$219:$B$233,"=1",($F$219:$F$233),"=7")</f>
        <v>0</v>
      </c>
      <c r="O219" s="28">
        <f>COUNTIFS($B$219:$B$233,"=1",($F$219:$F$233),"=8")</f>
        <v>0</v>
      </c>
      <c r="P219" s="31">
        <f>K219/(J219-O219)*100</f>
        <v>0</v>
      </c>
    </row>
    <row r="220" spans="1:16" s="33" customFormat="1" ht="31" x14ac:dyDescent="0.35">
      <c r="A220" s="22" t="s">
        <v>151</v>
      </c>
      <c r="B220" s="32"/>
      <c r="C220" s="32" t="s">
        <v>325</v>
      </c>
      <c r="D220" s="32" t="s">
        <v>216</v>
      </c>
      <c r="E220" s="32" t="s">
        <v>579</v>
      </c>
      <c r="F220" s="10" t="s">
        <v>259</v>
      </c>
      <c r="G220" s="10" t="s">
        <v>260</v>
      </c>
      <c r="H220" s="10" t="s">
        <v>261</v>
      </c>
      <c r="I220" s="30" t="s">
        <v>247</v>
      </c>
      <c r="J220" s="28">
        <f>COUNTIF($B219:$B233,"=2")</f>
        <v>1</v>
      </c>
      <c r="K220" s="28">
        <f>COUNTIFS($B$219:$B$233,"=2",($F$219:$F$233),"=2")</f>
        <v>0</v>
      </c>
      <c r="L220" s="28">
        <f>COUNTIFS($B$219:$B$233,"=2",($F$219:$F$233),"=1")</f>
        <v>0</v>
      </c>
      <c r="M220" s="28">
        <f>COUNTIFS($B$219:$B$233,"=2",($F$219:$F$233),"=0")</f>
        <v>0</v>
      </c>
      <c r="N220" s="28">
        <f>COUNTIFS($B$219:$B$233,"=2",($F$219:$F$233),"=7")</f>
        <v>0</v>
      </c>
      <c r="O220" s="28">
        <f>COUNTIFS($B$219:$B$233,"=2",($F$219:$F$233),"=8")</f>
        <v>0</v>
      </c>
      <c r="P220" s="31">
        <f>K220/(J220-O220)*100</f>
        <v>0</v>
      </c>
    </row>
    <row r="221" spans="1:16" ht="99" customHeight="1" x14ac:dyDescent="0.35">
      <c r="A221" s="16" t="s">
        <v>152</v>
      </c>
      <c r="B221" s="17">
        <v>1</v>
      </c>
      <c r="C221" s="17" t="s">
        <v>315</v>
      </c>
      <c r="E221" s="28" t="s">
        <v>765</v>
      </c>
      <c r="F221" s="1"/>
      <c r="G221" s="1"/>
      <c r="H221" s="1"/>
      <c r="I221" s="27" t="s">
        <v>248</v>
      </c>
      <c r="J221" s="17">
        <f>COUNTIF($B219:$B233,"=3")</f>
        <v>0</v>
      </c>
      <c r="K221" s="17">
        <f>COUNTIFS($B$219:$B$233,"=3",($F$219:$F$233),"=2")</f>
        <v>0</v>
      </c>
      <c r="L221" s="17">
        <f>COUNTIFS($B$219:$B$233,"=3",($F$219:$F$233),"=1")</f>
        <v>0</v>
      </c>
      <c r="M221" s="17">
        <f>COUNTIFS($B$219:$B$233,"=3",($F$219:$F$233),"=0")</f>
        <v>0</v>
      </c>
      <c r="N221" s="17">
        <f>COUNTIFS($B$219:$B$233,"=3",($F$219:$F$233),"=7")</f>
        <v>0</v>
      </c>
      <c r="O221" s="17">
        <f>COUNTIFS($B$219:$B$233,"=3",($F$219:$F$233),"=8")</f>
        <v>0</v>
      </c>
      <c r="P221" s="29"/>
    </row>
    <row r="222" spans="1:16" ht="105.5" customHeight="1" x14ac:dyDescent="0.35">
      <c r="A222" s="16" t="s">
        <v>153</v>
      </c>
      <c r="B222" s="36">
        <v>1</v>
      </c>
      <c r="C222" s="28" t="s">
        <v>493</v>
      </c>
      <c r="D222" s="36" t="s">
        <v>560</v>
      </c>
      <c r="E222" s="28" t="s">
        <v>766</v>
      </c>
      <c r="F222" s="1"/>
      <c r="G222" s="1"/>
      <c r="H222" s="7"/>
      <c r="I222" s="32" t="s">
        <v>249</v>
      </c>
      <c r="J222" s="32">
        <f t="shared" ref="J222:K222" si="6">SUM(J219:J221)</f>
        <v>11</v>
      </c>
      <c r="K222" s="32">
        <f t="shared" si="6"/>
        <v>0</v>
      </c>
      <c r="L222" s="32">
        <f>SUM(L219:L221)</f>
        <v>0</v>
      </c>
      <c r="M222" s="32">
        <f t="shared" ref="M222:O222" si="7">SUM(M219:M221)</f>
        <v>0</v>
      </c>
      <c r="N222" s="32">
        <f t="shared" si="7"/>
        <v>0</v>
      </c>
      <c r="O222" s="32">
        <f t="shared" si="7"/>
        <v>0</v>
      </c>
      <c r="P222" s="34">
        <f t="shared" ref="P222" si="8">K222/(J222-O222)*100</f>
        <v>0</v>
      </c>
    </row>
    <row r="223" spans="1:16" ht="118.5" customHeight="1" x14ac:dyDescent="0.35">
      <c r="A223" s="16" t="s">
        <v>154</v>
      </c>
      <c r="B223" s="17">
        <v>1</v>
      </c>
      <c r="C223" s="17" t="s">
        <v>727</v>
      </c>
      <c r="E223" s="28" t="s">
        <v>767</v>
      </c>
      <c r="F223" s="1"/>
      <c r="G223" s="1"/>
      <c r="H223" s="1"/>
    </row>
    <row r="224" spans="1:16" s="28" customFormat="1" ht="68.5" customHeight="1" x14ac:dyDescent="0.35">
      <c r="A224" s="16" t="s">
        <v>351</v>
      </c>
      <c r="B224" s="28">
        <v>1</v>
      </c>
      <c r="C224" s="28" t="s">
        <v>511</v>
      </c>
      <c r="E224" s="28" t="s">
        <v>639</v>
      </c>
      <c r="F224" s="1"/>
      <c r="G224" s="7"/>
      <c r="H224" s="7"/>
    </row>
    <row r="225" spans="1:16" ht="31" x14ac:dyDescent="0.35">
      <c r="A225" s="22" t="s">
        <v>155</v>
      </c>
      <c r="B225" s="26"/>
      <c r="C225" s="26" t="s">
        <v>156</v>
      </c>
      <c r="D225" s="26" t="s">
        <v>216</v>
      </c>
      <c r="E225" s="26" t="s">
        <v>579</v>
      </c>
      <c r="F225" s="2" t="s">
        <v>259</v>
      </c>
      <c r="G225" s="2" t="s">
        <v>260</v>
      </c>
      <c r="H225" s="2" t="s">
        <v>261</v>
      </c>
    </row>
    <row r="226" spans="1:16" s="28" customFormat="1" ht="67.5" customHeight="1" x14ac:dyDescent="0.35">
      <c r="A226" s="16" t="s">
        <v>751</v>
      </c>
      <c r="B226" s="28">
        <v>1</v>
      </c>
      <c r="C226" s="28" t="s">
        <v>451</v>
      </c>
      <c r="E226" s="28" t="s">
        <v>761</v>
      </c>
      <c r="F226" s="1"/>
      <c r="G226" s="7"/>
      <c r="H226" s="7"/>
    </row>
    <row r="227" spans="1:16" ht="31" x14ac:dyDescent="0.35">
      <c r="A227" s="22" t="s">
        <v>157</v>
      </c>
      <c r="B227" s="26"/>
      <c r="C227" s="26" t="s">
        <v>324</v>
      </c>
      <c r="D227" s="26" t="s">
        <v>216</v>
      </c>
      <c r="E227" s="26" t="s">
        <v>579</v>
      </c>
      <c r="F227" s="2" t="s">
        <v>259</v>
      </c>
      <c r="G227" s="2" t="s">
        <v>260</v>
      </c>
      <c r="H227" s="2" t="s">
        <v>261</v>
      </c>
    </row>
    <row r="228" spans="1:16" s="28" customFormat="1" ht="64.5" customHeight="1" x14ac:dyDescent="0.35">
      <c r="A228" s="16" t="s">
        <v>158</v>
      </c>
      <c r="B228" s="28">
        <v>1</v>
      </c>
      <c r="C228" s="28" t="s">
        <v>332</v>
      </c>
      <c r="E228" s="28" t="s">
        <v>656</v>
      </c>
      <c r="F228" s="7"/>
      <c r="G228" s="7"/>
      <c r="H228" s="7"/>
    </row>
    <row r="229" spans="1:16" s="28" customFormat="1" ht="39.75" customHeight="1" x14ac:dyDescent="0.35">
      <c r="A229" s="16" t="s">
        <v>323</v>
      </c>
      <c r="B229" s="28">
        <v>1</v>
      </c>
      <c r="C229" s="28" t="s">
        <v>452</v>
      </c>
      <c r="D229" s="28" t="s">
        <v>603</v>
      </c>
      <c r="E229" s="28" t="s">
        <v>656</v>
      </c>
      <c r="F229" s="7"/>
      <c r="G229" s="7"/>
      <c r="H229" s="7"/>
    </row>
    <row r="230" spans="1:16" s="28" customFormat="1" ht="81" customHeight="1" x14ac:dyDescent="0.35">
      <c r="A230" s="16" t="s">
        <v>159</v>
      </c>
      <c r="B230" s="28">
        <v>1</v>
      </c>
      <c r="C230" s="28" t="s">
        <v>333</v>
      </c>
      <c r="E230" s="28" t="s">
        <v>768</v>
      </c>
      <c r="F230" s="7"/>
      <c r="G230" s="7"/>
      <c r="H230" s="7"/>
    </row>
    <row r="231" spans="1:16" ht="126" customHeight="1" x14ac:dyDescent="0.35">
      <c r="A231" s="22" t="s">
        <v>160</v>
      </c>
      <c r="B231" s="26"/>
      <c r="C231" s="26" t="s">
        <v>316</v>
      </c>
      <c r="D231" s="26" t="s">
        <v>216</v>
      </c>
      <c r="E231" s="26" t="s">
        <v>579</v>
      </c>
      <c r="F231" s="2" t="s">
        <v>561</v>
      </c>
      <c r="G231" s="2" t="s">
        <v>260</v>
      </c>
      <c r="H231" s="2" t="s">
        <v>261</v>
      </c>
    </row>
    <row r="232" spans="1:16" ht="59.5" customHeight="1" x14ac:dyDescent="0.35">
      <c r="A232" s="16" t="s">
        <v>161</v>
      </c>
      <c r="B232" s="36">
        <v>1</v>
      </c>
      <c r="C232" s="28" t="s">
        <v>527</v>
      </c>
      <c r="E232" s="28" t="s">
        <v>666</v>
      </c>
      <c r="F232" s="1"/>
      <c r="G232" s="1"/>
      <c r="H232" s="7"/>
    </row>
    <row r="233" spans="1:16" ht="48" customHeight="1" x14ac:dyDescent="0.35">
      <c r="A233" s="16" t="s">
        <v>162</v>
      </c>
      <c r="B233" s="28">
        <v>2</v>
      </c>
      <c r="C233" s="28" t="s">
        <v>453</v>
      </c>
      <c r="D233" s="36"/>
      <c r="E233" s="36"/>
      <c r="F233" s="1"/>
      <c r="G233" s="1"/>
      <c r="H233" s="7"/>
    </row>
    <row r="234" spans="1:16" x14ac:dyDescent="0.35">
      <c r="A234" s="22" t="s">
        <v>163</v>
      </c>
      <c r="B234" s="38"/>
      <c r="C234" s="40" t="s">
        <v>164</v>
      </c>
      <c r="D234" s="40"/>
      <c r="E234" s="40"/>
      <c r="F234" s="40"/>
      <c r="G234" s="40"/>
      <c r="H234" s="40"/>
    </row>
    <row r="235" spans="1:16" ht="75" customHeight="1" x14ac:dyDescent="0.35">
      <c r="A235" s="22"/>
      <c r="B235" s="23"/>
      <c r="C235" s="25" t="s">
        <v>291</v>
      </c>
      <c r="D235" s="25"/>
      <c r="E235" s="14"/>
      <c r="F235" s="14"/>
      <c r="G235" s="14"/>
      <c r="H235" s="14"/>
    </row>
    <row r="236" spans="1:16" ht="75" customHeight="1" x14ac:dyDescent="0.35">
      <c r="A236" s="22"/>
      <c r="B236" s="23"/>
      <c r="C236" s="25" t="s">
        <v>288</v>
      </c>
      <c r="D236" s="25"/>
      <c r="E236" s="14"/>
      <c r="F236" s="14"/>
      <c r="G236" s="14"/>
      <c r="H236" s="14"/>
    </row>
    <row r="237" spans="1:16" ht="75" customHeight="1" x14ac:dyDescent="0.35">
      <c r="A237" s="22"/>
      <c r="B237" s="23"/>
      <c r="C237" s="25" t="s">
        <v>289</v>
      </c>
      <c r="D237" s="25"/>
      <c r="E237" s="14"/>
      <c r="F237" s="14"/>
      <c r="G237" s="14"/>
      <c r="H237" s="14"/>
    </row>
    <row r="238" spans="1:16" ht="75" customHeight="1" x14ac:dyDescent="0.35">
      <c r="A238" s="22"/>
      <c r="B238" s="23"/>
      <c r="C238" s="25" t="s">
        <v>290</v>
      </c>
      <c r="D238" s="25"/>
      <c r="E238" s="14"/>
      <c r="F238" s="14"/>
      <c r="G238" s="14"/>
      <c r="H238" s="14"/>
    </row>
    <row r="239" spans="1:16" ht="31" x14ac:dyDescent="0.35">
      <c r="A239" s="22" t="s">
        <v>165</v>
      </c>
      <c r="B239" s="26"/>
      <c r="C239" s="26" t="s">
        <v>166</v>
      </c>
      <c r="D239" s="26" t="s">
        <v>216</v>
      </c>
      <c r="E239" s="26" t="s">
        <v>579</v>
      </c>
      <c r="F239" s="2" t="s">
        <v>259</v>
      </c>
      <c r="G239" s="2" t="s">
        <v>260</v>
      </c>
      <c r="H239" s="2" t="s">
        <v>261</v>
      </c>
      <c r="I239" s="23" t="s">
        <v>240</v>
      </c>
      <c r="J239" s="23" t="s">
        <v>241</v>
      </c>
      <c r="K239" s="23" t="s">
        <v>242</v>
      </c>
      <c r="L239" s="23" t="s">
        <v>243</v>
      </c>
      <c r="M239" s="23" t="s">
        <v>244</v>
      </c>
      <c r="N239" s="23" t="s">
        <v>245</v>
      </c>
      <c r="O239" s="23" t="s">
        <v>250</v>
      </c>
      <c r="P239" s="23" t="s">
        <v>626</v>
      </c>
    </row>
    <row r="240" spans="1:16" s="28" customFormat="1" ht="92" customHeight="1" x14ac:dyDescent="0.35">
      <c r="A240" s="16" t="s">
        <v>834</v>
      </c>
      <c r="B240" s="28">
        <v>1</v>
      </c>
      <c r="C240" s="48" t="s">
        <v>835</v>
      </c>
      <c r="D240" s="48" t="s">
        <v>604</v>
      </c>
      <c r="E240" s="28" t="s">
        <v>550</v>
      </c>
      <c r="F240" s="7"/>
      <c r="G240" s="7"/>
      <c r="H240" s="7"/>
      <c r="I240" s="30" t="s">
        <v>246</v>
      </c>
      <c r="J240" s="28">
        <f>COUNTIF($B240:$B284,"=1")</f>
        <v>31</v>
      </c>
      <c r="K240" s="28">
        <f>COUNTIFS($B$240:$B$284,"=1",($F$240:$F$284),"=2")</f>
        <v>0</v>
      </c>
      <c r="L240" s="28">
        <f>COUNTIFS($B$240:$B$284,"=1",($F$240:$F$284),"=1")</f>
        <v>0</v>
      </c>
      <c r="M240" s="28">
        <f>COUNTIFS($B$240:$B$284,"=1",($F$240:$F$284),"=0")</f>
        <v>0</v>
      </c>
      <c r="N240" s="28">
        <f>COUNTIFS($B$240:$B$284,"=1",($F$240:$F$284),"=7")</f>
        <v>0</v>
      </c>
      <c r="O240" s="28">
        <f>COUNTIFS($B$240:$B$284,"=1",($F$240:$F$284),"=8")</f>
        <v>0</v>
      </c>
      <c r="P240" s="31">
        <f>K240/(J240-O240)*100</f>
        <v>0</v>
      </c>
    </row>
    <row r="241" spans="1:16" s="28" customFormat="1" ht="122" customHeight="1" x14ac:dyDescent="0.35">
      <c r="A241" s="16" t="s">
        <v>837</v>
      </c>
      <c r="B241" s="28">
        <v>1</v>
      </c>
      <c r="C241" s="28" t="s">
        <v>836</v>
      </c>
      <c r="E241" s="28" t="s">
        <v>794</v>
      </c>
      <c r="F241" s="7"/>
      <c r="G241" s="7"/>
      <c r="H241" s="7"/>
      <c r="I241" s="30" t="s">
        <v>247</v>
      </c>
      <c r="J241" s="28">
        <f>COUNTIF($B240:$B284,"=2")</f>
        <v>8</v>
      </c>
      <c r="K241" s="28">
        <f>COUNTIFS($B$240:$B$284,"=2",($F$240:$F$284),"=2")</f>
        <v>0</v>
      </c>
      <c r="L241" s="28">
        <f>COUNTIFS($B$240:$B$284,"=2",($F$240:$F$284),"=1")</f>
        <v>0</v>
      </c>
      <c r="M241" s="28">
        <f>COUNTIFS($B$240:$B$284,"=2",($F$240:$F$284),"=0")</f>
        <v>0</v>
      </c>
      <c r="N241" s="28">
        <f>COUNTIFS($B$240:$B$284,"=2",($F$240:$F$284),"=7")</f>
        <v>0</v>
      </c>
      <c r="O241" s="28">
        <f>COUNTIFS($B$240:$B$284,"=2",($F$240:$F$284),"=8")</f>
        <v>0</v>
      </c>
      <c r="P241" s="31">
        <f>K241/(J241-O241)*100</f>
        <v>0</v>
      </c>
    </row>
    <row r="242" spans="1:16" ht="31" x14ac:dyDescent="0.35">
      <c r="A242" s="16" t="s">
        <v>167</v>
      </c>
      <c r="B242" s="36">
        <v>1</v>
      </c>
      <c r="C242" s="17" t="s">
        <v>454</v>
      </c>
      <c r="D242" s="17" t="s">
        <v>605</v>
      </c>
      <c r="E242" s="17" t="s">
        <v>669</v>
      </c>
      <c r="F242" s="1"/>
      <c r="G242" s="1"/>
      <c r="H242" s="7"/>
      <c r="I242" s="27" t="s">
        <v>248</v>
      </c>
      <c r="J242" s="17">
        <f>COUNTIF($B240:$B284,"=3")</f>
        <v>1</v>
      </c>
      <c r="K242" s="17">
        <f>COUNTIFS($B$240:$B$284,"=3",($F$240:$F$284),"=2")</f>
        <v>0</v>
      </c>
      <c r="L242" s="17">
        <f>COUNTIFS($B$240:$B$284,"=3",($F$240:$F$284),"=1")</f>
        <v>0</v>
      </c>
      <c r="M242" s="17">
        <f>COUNTIFS($B$240:$B$284,"=3",($F$240:$F$284),"=0")</f>
        <v>0</v>
      </c>
      <c r="N242" s="17">
        <f>COUNTIFS($B$240:$B$284,"=3",($F$240:$F$284),"=7")</f>
        <v>0</v>
      </c>
      <c r="O242" s="17">
        <f>COUNTIFS($B$240:$B$284,"=3",($F$240:$F$284),"=8")</f>
        <v>0</v>
      </c>
      <c r="P242" s="29">
        <f>K242/(J242-O242)*100</f>
        <v>0</v>
      </c>
    </row>
    <row r="243" spans="1:16" ht="46.5" x14ac:dyDescent="0.35">
      <c r="A243" s="16" t="s">
        <v>168</v>
      </c>
      <c r="B243" s="36">
        <v>1</v>
      </c>
      <c r="C243" s="17" t="s">
        <v>530</v>
      </c>
      <c r="D243" s="17" t="s">
        <v>606</v>
      </c>
      <c r="E243" s="28" t="s">
        <v>698</v>
      </c>
      <c r="F243" s="1"/>
      <c r="G243" s="1"/>
      <c r="H243" s="7"/>
      <c r="I243" s="26" t="s">
        <v>249</v>
      </c>
      <c r="J243" s="26">
        <f>SUM(J240:J242)</f>
        <v>40</v>
      </c>
      <c r="K243" s="26">
        <f t="shared" ref="K243:O243" si="9">SUM(K240:K242)</f>
        <v>0</v>
      </c>
      <c r="L243" s="26">
        <f t="shared" si="9"/>
        <v>0</v>
      </c>
      <c r="M243" s="26">
        <f t="shared" si="9"/>
        <v>0</v>
      </c>
      <c r="N243" s="26">
        <f t="shared" si="9"/>
        <v>0</v>
      </c>
      <c r="O243" s="26">
        <f t="shared" si="9"/>
        <v>0</v>
      </c>
      <c r="P243" s="34">
        <f t="shared" ref="P243" si="10">K243/(J243-O243)*100</f>
        <v>0</v>
      </c>
    </row>
    <row r="244" spans="1:16" ht="31" x14ac:dyDescent="0.35">
      <c r="A244" s="22" t="s">
        <v>169</v>
      </c>
      <c r="B244" s="26"/>
      <c r="C244" s="26" t="s">
        <v>170</v>
      </c>
      <c r="D244" s="26" t="s">
        <v>216</v>
      </c>
      <c r="E244" s="26" t="s">
        <v>579</v>
      </c>
      <c r="F244" s="2" t="s">
        <v>259</v>
      </c>
      <c r="G244" s="2" t="s">
        <v>260</v>
      </c>
      <c r="H244" s="2" t="s">
        <v>261</v>
      </c>
    </row>
    <row r="245" spans="1:16" ht="38.25" customHeight="1" x14ac:dyDescent="0.35">
      <c r="A245" s="16" t="s">
        <v>171</v>
      </c>
      <c r="B245" s="28">
        <v>1</v>
      </c>
      <c r="C245" s="28" t="s">
        <v>455</v>
      </c>
      <c r="D245" s="28" t="s">
        <v>237</v>
      </c>
      <c r="E245" s="17" t="s">
        <v>670</v>
      </c>
      <c r="F245" s="1"/>
      <c r="G245" s="1"/>
      <c r="H245" s="7"/>
    </row>
    <row r="246" spans="1:16" x14ac:dyDescent="0.35">
      <c r="A246" s="16" t="s">
        <v>172</v>
      </c>
      <c r="B246" s="36">
        <v>1</v>
      </c>
      <c r="C246" s="17" t="s">
        <v>456</v>
      </c>
      <c r="E246" s="17" t="s">
        <v>670</v>
      </c>
      <c r="F246" s="1"/>
      <c r="G246" s="1"/>
      <c r="H246" s="7"/>
      <c r="I246" s="28"/>
      <c r="J246" s="28"/>
      <c r="K246" s="28"/>
      <c r="L246" s="28"/>
      <c r="M246" s="28"/>
      <c r="N246" s="28"/>
      <c r="O246" s="28"/>
      <c r="P246" s="28"/>
    </row>
    <row r="247" spans="1:16" s="28" customFormat="1" ht="46.5" customHeight="1" x14ac:dyDescent="0.35">
      <c r="A247" s="16" t="s">
        <v>173</v>
      </c>
      <c r="B247" s="28">
        <v>1</v>
      </c>
      <c r="C247" s="28" t="s">
        <v>838</v>
      </c>
      <c r="E247" s="28" t="s">
        <v>194</v>
      </c>
      <c r="F247" s="7"/>
      <c r="G247" s="7"/>
      <c r="H247" s="7"/>
    </row>
    <row r="248" spans="1:16" s="28" customFormat="1" ht="88.5" customHeight="1" x14ac:dyDescent="0.35">
      <c r="A248" s="16" t="s">
        <v>309</v>
      </c>
      <c r="B248" s="28">
        <v>1</v>
      </c>
      <c r="C248" s="28" t="s">
        <v>512</v>
      </c>
      <c r="D248" s="28" t="s">
        <v>584</v>
      </c>
      <c r="F248" s="7"/>
      <c r="G248" s="7"/>
      <c r="H248" s="7"/>
    </row>
    <row r="249" spans="1:16" ht="31" x14ac:dyDescent="0.35">
      <c r="A249" s="22" t="s">
        <v>174</v>
      </c>
      <c r="B249" s="26"/>
      <c r="C249" s="26" t="s">
        <v>175</v>
      </c>
      <c r="D249" s="26" t="s">
        <v>216</v>
      </c>
      <c r="E249" s="26" t="s">
        <v>579</v>
      </c>
      <c r="F249" s="2" t="s">
        <v>259</v>
      </c>
      <c r="G249" s="2" t="s">
        <v>260</v>
      </c>
      <c r="H249" s="2" t="s">
        <v>261</v>
      </c>
    </row>
    <row r="250" spans="1:16" ht="48" customHeight="1" x14ac:dyDescent="0.35">
      <c r="A250" s="16" t="s">
        <v>176</v>
      </c>
      <c r="B250" s="17">
        <v>1</v>
      </c>
      <c r="C250" s="17" t="s">
        <v>457</v>
      </c>
      <c r="E250" s="17" t="s">
        <v>699</v>
      </c>
      <c r="F250" s="1"/>
      <c r="G250" s="1"/>
      <c r="H250" s="1"/>
    </row>
    <row r="251" spans="1:16" ht="30.65" customHeight="1" x14ac:dyDescent="0.35">
      <c r="A251" s="16" t="s">
        <v>352</v>
      </c>
      <c r="B251" s="36">
        <v>1</v>
      </c>
      <c r="C251" s="28" t="s">
        <v>517</v>
      </c>
      <c r="D251" s="17" t="s">
        <v>607</v>
      </c>
      <c r="E251" s="17" t="s">
        <v>699</v>
      </c>
      <c r="F251" s="1"/>
      <c r="G251" s="1"/>
      <c r="H251" s="7"/>
    </row>
    <row r="252" spans="1:16" s="28" customFormat="1" ht="80.5" customHeight="1" x14ac:dyDescent="0.35">
      <c r="A252" s="16" t="s">
        <v>353</v>
      </c>
      <c r="B252" s="28">
        <v>1</v>
      </c>
      <c r="C252" s="28" t="s">
        <v>585</v>
      </c>
      <c r="E252" s="28" t="s">
        <v>700</v>
      </c>
      <c r="F252" s="7"/>
      <c r="G252" s="7"/>
      <c r="H252" s="7"/>
    </row>
    <row r="253" spans="1:16" x14ac:dyDescent="0.35">
      <c r="A253" s="16" t="s">
        <v>354</v>
      </c>
      <c r="B253" s="17">
        <v>1</v>
      </c>
      <c r="C253" s="17" t="s">
        <v>728</v>
      </c>
      <c r="E253" s="17" t="s">
        <v>699</v>
      </c>
      <c r="F253" s="1"/>
      <c r="G253" s="1"/>
      <c r="H253" s="1"/>
    </row>
    <row r="254" spans="1:16" ht="27" customHeight="1" x14ac:dyDescent="0.35">
      <c r="A254" s="16" t="s">
        <v>355</v>
      </c>
      <c r="B254" s="36">
        <v>1</v>
      </c>
      <c r="C254" s="17" t="s">
        <v>458</v>
      </c>
      <c r="E254" s="17" t="s">
        <v>699</v>
      </c>
      <c r="F254" s="1"/>
      <c r="G254" s="1"/>
      <c r="H254" s="7"/>
    </row>
    <row r="255" spans="1:16" s="28" customFormat="1" ht="72" customHeight="1" x14ac:dyDescent="0.35">
      <c r="A255" s="16" t="s">
        <v>840</v>
      </c>
      <c r="B255" s="28">
        <v>2</v>
      </c>
      <c r="C255" s="28" t="s">
        <v>839</v>
      </c>
      <c r="E255" s="28" t="s">
        <v>776</v>
      </c>
      <c r="F255" s="7"/>
      <c r="G255" s="7"/>
      <c r="H255" s="7"/>
    </row>
    <row r="256" spans="1:16" ht="94.4" customHeight="1" x14ac:dyDescent="0.35">
      <c r="A256" s="22" t="s">
        <v>177</v>
      </c>
      <c r="B256" s="26"/>
      <c r="C256" s="26" t="s">
        <v>239</v>
      </c>
      <c r="D256" s="26" t="s">
        <v>216</v>
      </c>
      <c r="E256" s="26" t="s">
        <v>579</v>
      </c>
      <c r="F256" s="2" t="s">
        <v>564</v>
      </c>
      <c r="G256" s="2" t="s">
        <v>260</v>
      </c>
      <c r="H256" s="2" t="s">
        <v>261</v>
      </c>
    </row>
    <row r="257" spans="1:8" s="28" customFormat="1" ht="46" customHeight="1" x14ac:dyDescent="0.35">
      <c r="A257" s="16" t="s">
        <v>842</v>
      </c>
      <c r="B257" s="28">
        <v>1</v>
      </c>
      <c r="C257" s="28" t="s">
        <v>841</v>
      </c>
      <c r="E257" s="28" t="s">
        <v>551</v>
      </c>
      <c r="F257" s="7"/>
      <c r="G257" s="7"/>
      <c r="H257" s="7"/>
    </row>
    <row r="258" spans="1:8" ht="31" x14ac:dyDescent="0.35">
      <c r="A258" s="16" t="s">
        <v>844</v>
      </c>
      <c r="B258" s="36">
        <v>1</v>
      </c>
      <c r="C258" s="17" t="s">
        <v>459</v>
      </c>
      <c r="E258" s="17" t="s">
        <v>671</v>
      </c>
      <c r="F258" s="1"/>
      <c r="G258" s="1"/>
      <c r="H258" s="7"/>
    </row>
    <row r="259" spans="1:8" ht="31" x14ac:dyDescent="0.35">
      <c r="A259" s="16" t="s">
        <v>845</v>
      </c>
      <c r="B259" s="36">
        <v>1</v>
      </c>
      <c r="C259" s="17" t="s">
        <v>460</v>
      </c>
      <c r="D259" s="17" t="s">
        <v>238</v>
      </c>
      <c r="E259" s="17" t="s">
        <v>672</v>
      </c>
      <c r="F259" s="1"/>
      <c r="G259" s="1"/>
      <c r="H259" s="7"/>
    </row>
    <row r="260" spans="1:8" ht="89.5" customHeight="1" x14ac:dyDescent="0.35">
      <c r="A260" s="16" t="s">
        <v>846</v>
      </c>
      <c r="B260" s="17">
        <v>1</v>
      </c>
      <c r="C260" s="17" t="s">
        <v>729</v>
      </c>
      <c r="D260" s="17" t="s">
        <v>608</v>
      </c>
      <c r="E260" s="17" t="s">
        <v>734</v>
      </c>
      <c r="F260" s="1"/>
      <c r="G260" s="1"/>
      <c r="H260" s="1"/>
    </row>
    <row r="261" spans="1:8" s="28" customFormat="1" ht="26" customHeight="1" x14ac:dyDescent="0.35">
      <c r="A261" s="16" t="s">
        <v>847</v>
      </c>
      <c r="B261" s="28">
        <v>1</v>
      </c>
      <c r="C261" s="28" t="s">
        <v>461</v>
      </c>
      <c r="E261" s="28" t="s">
        <v>672</v>
      </c>
      <c r="F261" s="7"/>
      <c r="G261" s="7"/>
      <c r="H261" s="7"/>
    </row>
    <row r="262" spans="1:8" ht="31" x14ac:dyDescent="0.35">
      <c r="A262" s="16" t="s">
        <v>848</v>
      </c>
      <c r="B262" s="36">
        <v>2</v>
      </c>
      <c r="C262" s="17" t="s">
        <v>462</v>
      </c>
      <c r="E262" s="17" t="s">
        <v>672</v>
      </c>
      <c r="F262" s="1"/>
      <c r="G262" s="1"/>
      <c r="H262" s="7"/>
    </row>
    <row r="263" spans="1:8" s="28" customFormat="1" x14ac:dyDescent="0.35">
      <c r="A263" s="16" t="s">
        <v>849</v>
      </c>
      <c r="B263" s="28">
        <v>1</v>
      </c>
      <c r="C263" s="28" t="s">
        <v>463</v>
      </c>
      <c r="E263" s="28" t="s">
        <v>672</v>
      </c>
      <c r="F263" s="7"/>
      <c r="G263" s="7"/>
      <c r="H263" s="7"/>
    </row>
    <row r="264" spans="1:8" ht="109" customHeight="1" x14ac:dyDescent="0.35">
      <c r="A264" s="16" t="s">
        <v>310</v>
      </c>
      <c r="B264" s="6">
        <v>1</v>
      </c>
      <c r="C264" s="17" t="s">
        <v>609</v>
      </c>
      <c r="D264" s="17" t="s">
        <v>610</v>
      </c>
      <c r="E264" s="17" t="s">
        <v>735</v>
      </c>
      <c r="F264" s="1"/>
      <c r="G264" s="1"/>
      <c r="H264" s="7"/>
    </row>
    <row r="265" spans="1:8" ht="93" x14ac:dyDescent="0.35">
      <c r="A265" s="16" t="s">
        <v>178</v>
      </c>
      <c r="B265" s="49">
        <v>1</v>
      </c>
      <c r="C265" s="17" t="s">
        <v>464</v>
      </c>
      <c r="E265" s="17" t="s">
        <v>736</v>
      </c>
      <c r="F265" s="1"/>
      <c r="G265" s="1"/>
      <c r="H265" s="7"/>
    </row>
    <row r="266" spans="1:8" ht="44" customHeight="1" x14ac:dyDescent="0.35">
      <c r="A266" s="16" t="s">
        <v>850</v>
      </c>
      <c r="B266" s="36">
        <v>1</v>
      </c>
      <c r="C266" s="17" t="s">
        <v>465</v>
      </c>
      <c r="E266" s="17" t="s">
        <v>672</v>
      </c>
      <c r="F266" s="1"/>
      <c r="G266" s="1"/>
      <c r="H266" s="7"/>
    </row>
    <row r="267" spans="1:8" ht="58" customHeight="1" x14ac:dyDescent="0.35">
      <c r="A267" s="16" t="s">
        <v>179</v>
      </c>
      <c r="B267" s="17">
        <v>1</v>
      </c>
      <c r="C267" s="17" t="s">
        <v>730</v>
      </c>
      <c r="E267" s="17" t="s">
        <v>672</v>
      </c>
      <c r="F267" s="4"/>
      <c r="G267" s="1"/>
      <c r="H267" s="1"/>
    </row>
    <row r="268" spans="1:8" ht="124" x14ac:dyDescent="0.35">
      <c r="A268" s="16" t="s">
        <v>180</v>
      </c>
      <c r="B268" s="36">
        <v>1</v>
      </c>
      <c r="C268" s="36" t="s">
        <v>466</v>
      </c>
      <c r="D268" s="36" t="s">
        <v>338</v>
      </c>
      <c r="E268" s="17" t="s">
        <v>672</v>
      </c>
      <c r="F268" s="1"/>
      <c r="G268" s="1"/>
      <c r="H268" s="7"/>
    </row>
    <row r="269" spans="1:8" s="28" customFormat="1" ht="67" customHeight="1" x14ac:dyDescent="0.35">
      <c r="A269" s="16" t="s">
        <v>356</v>
      </c>
      <c r="B269" s="28">
        <v>1</v>
      </c>
      <c r="C269" s="28" t="s">
        <v>467</v>
      </c>
      <c r="D269" s="28" t="s">
        <v>611</v>
      </c>
      <c r="E269" s="28" t="s">
        <v>737</v>
      </c>
      <c r="F269" s="1"/>
      <c r="G269" s="7"/>
      <c r="H269" s="7"/>
    </row>
    <row r="270" spans="1:8" s="28" customFormat="1" ht="46.5" x14ac:dyDescent="0.35">
      <c r="A270" s="16" t="s">
        <v>181</v>
      </c>
      <c r="B270" s="28">
        <v>1</v>
      </c>
      <c r="C270" s="28" t="s">
        <v>468</v>
      </c>
      <c r="E270" s="28" t="s">
        <v>673</v>
      </c>
      <c r="F270" s="7"/>
      <c r="G270" s="7"/>
      <c r="H270" s="7"/>
    </row>
    <row r="271" spans="1:8" ht="31" x14ac:dyDescent="0.35">
      <c r="A271" s="16" t="s">
        <v>182</v>
      </c>
      <c r="B271" s="36">
        <v>1</v>
      </c>
      <c r="C271" s="17" t="s">
        <v>405</v>
      </c>
      <c r="D271" s="28"/>
      <c r="E271" s="17" t="s">
        <v>701</v>
      </c>
      <c r="F271" s="1"/>
      <c r="G271" s="1"/>
      <c r="H271" s="7"/>
    </row>
    <row r="272" spans="1:8" ht="71" customHeight="1" x14ac:dyDescent="0.35">
      <c r="A272" s="16" t="s">
        <v>357</v>
      </c>
      <c r="B272" s="36">
        <v>1</v>
      </c>
      <c r="C272" s="28" t="s">
        <v>526</v>
      </c>
      <c r="D272" s="28"/>
      <c r="E272" s="36" t="s">
        <v>795</v>
      </c>
      <c r="F272" s="1"/>
      <c r="G272" s="1"/>
      <c r="H272" s="7"/>
    </row>
    <row r="273" spans="1:8" ht="61.5" customHeight="1" x14ac:dyDescent="0.35">
      <c r="A273" s="16" t="s">
        <v>311</v>
      </c>
      <c r="B273" s="36">
        <v>1</v>
      </c>
      <c r="C273" s="17" t="s">
        <v>469</v>
      </c>
      <c r="D273" s="17" t="s">
        <v>339</v>
      </c>
      <c r="E273" s="17" t="s">
        <v>702</v>
      </c>
      <c r="F273" s="1"/>
      <c r="G273" s="1"/>
      <c r="H273" s="7"/>
    </row>
    <row r="274" spans="1:8" ht="31" x14ac:dyDescent="0.35">
      <c r="A274" s="22" t="s">
        <v>183</v>
      </c>
      <c r="B274" s="44"/>
      <c r="C274" s="44" t="s">
        <v>184</v>
      </c>
      <c r="D274" s="26" t="s">
        <v>216</v>
      </c>
      <c r="E274" s="26" t="s">
        <v>579</v>
      </c>
      <c r="F274" s="2" t="s">
        <v>259</v>
      </c>
      <c r="G274" s="2" t="s">
        <v>260</v>
      </c>
      <c r="H274" s="2" t="s">
        <v>261</v>
      </c>
    </row>
    <row r="275" spans="1:8" ht="103.5" customHeight="1" x14ac:dyDescent="0.35">
      <c r="A275" s="16" t="s">
        <v>185</v>
      </c>
      <c r="B275" s="36">
        <v>1</v>
      </c>
      <c r="C275" s="17" t="s">
        <v>470</v>
      </c>
      <c r="D275" s="17" t="s">
        <v>393</v>
      </c>
      <c r="F275" s="1"/>
      <c r="G275" s="1"/>
      <c r="H275" s="7"/>
    </row>
    <row r="276" spans="1:8" s="28" customFormat="1" ht="40" customHeight="1" x14ac:dyDescent="0.35">
      <c r="A276" s="16" t="s">
        <v>857</v>
      </c>
      <c r="B276" s="28">
        <v>2</v>
      </c>
      <c r="C276" s="28" t="s">
        <v>843</v>
      </c>
      <c r="F276" s="7"/>
      <c r="G276" s="7"/>
      <c r="H276" s="7"/>
    </row>
    <row r="277" spans="1:8" ht="31" x14ac:dyDescent="0.35">
      <c r="A277" s="22" t="s">
        <v>186</v>
      </c>
      <c r="B277" s="44"/>
      <c r="C277" s="44" t="s">
        <v>187</v>
      </c>
      <c r="D277" s="26" t="s">
        <v>216</v>
      </c>
      <c r="E277" s="26" t="s">
        <v>579</v>
      </c>
      <c r="F277" s="2" t="s">
        <v>259</v>
      </c>
      <c r="G277" s="2" t="s">
        <v>260</v>
      </c>
      <c r="H277" s="2" t="s">
        <v>261</v>
      </c>
    </row>
    <row r="278" spans="1:8" s="28" customFormat="1" ht="47.5" customHeight="1" x14ac:dyDescent="0.35">
      <c r="A278" s="16" t="s">
        <v>873</v>
      </c>
      <c r="B278" s="28">
        <v>2</v>
      </c>
      <c r="C278" s="28" t="s">
        <v>471</v>
      </c>
      <c r="D278" s="28" t="s">
        <v>612</v>
      </c>
      <c r="E278" s="28" t="s">
        <v>188</v>
      </c>
      <c r="F278" s="7"/>
      <c r="G278" s="7"/>
      <c r="H278" s="7"/>
    </row>
    <row r="279" spans="1:8" x14ac:dyDescent="0.35">
      <c r="A279" s="16" t="s">
        <v>189</v>
      </c>
      <c r="B279" s="36">
        <v>2</v>
      </c>
      <c r="C279" s="17" t="s">
        <v>190</v>
      </c>
      <c r="F279" s="1"/>
      <c r="G279" s="1"/>
      <c r="H279" s="7"/>
    </row>
    <row r="280" spans="1:8" ht="110.5" customHeight="1" x14ac:dyDescent="0.35">
      <c r="A280" s="16" t="s">
        <v>312</v>
      </c>
      <c r="B280" s="36">
        <v>1</v>
      </c>
      <c r="C280" s="17" t="s">
        <v>472</v>
      </c>
      <c r="D280" s="28" t="s">
        <v>613</v>
      </c>
      <c r="E280" s="17" t="s">
        <v>704</v>
      </c>
      <c r="F280" s="1"/>
      <c r="G280" s="1"/>
      <c r="H280" s="7"/>
    </row>
    <row r="281" spans="1:8" ht="134.5" customHeight="1" x14ac:dyDescent="0.35">
      <c r="A281" s="16" t="s">
        <v>191</v>
      </c>
      <c r="B281" s="36">
        <v>2</v>
      </c>
      <c r="C281" s="17" t="s">
        <v>473</v>
      </c>
      <c r="D281" s="17" t="s">
        <v>614</v>
      </c>
      <c r="E281" s="17" t="s">
        <v>703</v>
      </c>
      <c r="F281" s="1"/>
      <c r="G281" s="1"/>
      <c r="H281" s="7"/>
    </row>
    <row r="282" spans="1:8" ht="46.5" x14ac:dyDescent="0.35">
      <c r="A282" s="16" t="s">
        <v>192</v>
      </c>
      <c r="B282" s="36">
        <v>2</v>
      </c>
      <c r="C282" s="17" t="s">
        <v>474</v>
      </c>
      <c r="D282" s="17" t="s">
        <v>615</v>
      </c>
      <c r="E282" s="17" t="s">
        <v>669</v>
      </c>
      <c r="F282" s="1"/>
      <c r="G282" s="1"/>
      <c r="H282" s="7"/>
    </row>
    <row r="283" spans="1:8" ht="33" customHeight="1" x14ac:dyDescent="0.35">
      <c r="A283" s="16" t="s">
        <v>358</v>
      </c>
      <c r="B283" s="36">
        <v>2</v>
      </c>
      <c r="C283" s="17" t="s">
        <v>475</v>
      </c>
      <c r="F283" s="1"/>
      <c r="G283" s="1"/>
      <c r="H283" s="7"/>
    </row>
    <row r="284" spans="1:8" ht="84.5" customHeight="1" x14ac:dyDescent="0.35">
      <c r="A284" s="16" t="s">
        <v>546</v>
      </c>
      <c r="B284" s="17">
        <v>3</v>
      </c>
      <c r="C284" s="17" t="s">
        <v>547</v>
      </c>
      <c r="D284" s="17" t="s">
        <v>731</v>
      </c>
      <c r="F284" s="1"/>
      <c r="G284" s="1"/>
      <c r="H284" s="1"/>
    </row>
    <row r="285" spans="1:8" x14ac:dyDescent="0.35">
      <c r="B285" s="33"/>
      <c r="C285" s="33"/>
      <c r="D285" s="33"/>
      <c r="E285" s="33"/>
    </row>
    <row r="286" spans="1:8" x14ac:dyDescent="0.35">
      <c r="A286" s="43"/>
      <c r="B286" s="37"/>
      <c r="C286" s="26" t="s">
        <v>627</v>
      </c>
      <c r="D286" s="37"/>
      <c r="E286" s="50"/>
    </row>
    <row r="287" spans="1:8" x14ac:dyDescent="0.35">
      <c r="A287" s="43"/>
      <c r="B287" s="51"/>
      <c r="C287" s="51" t="s">
        <v>628</v>
      </c>
      <c r="D287" s="12"/>
      <c r="E287" s="13"/>
    </row>
    <row r="288" spans="1:8" x14ac:dyDescent="0.35">
      <c r="A288" s="43"/>
      <c r="B288" s="51"/>
      <c r="C288" s="51" t="s">
        <v>629</v>
      </c>
      <c r="D288" s="12"/>
      <c r="E288" s="13"/>
    </row>
    <row r="289" spans="1:16" x14ac:dyDescent="0.35">
      <c r="A289" s="43"/>
      <c r="B289" s="51"/>
      <c r="C289" s="51" t="s">
        <v>630</v>
      </c>
      <c r="D289" s="12"/>
      <c r="E289" s="13"/>
    </row>
    <row r="290" spans="1:16" ht="92.25" customHeight="1" x14ac:dyDescent="0.35">
      <c r="A290" s="43"/>
      <c r="B290" s="51"/>
      <c r="C290" s="51" t="s">
        <v>631</v>
      </c>
      <c r="D290" s="12"/>
      <c r="E290" s="13"/>
      <c r="F290" s="27"/>
    </row>
    <row r="291" spans="1:16" s="51" customFormat="1" ht="68.150000000000006" customHeight="1" x14ac:dyDescent="0.35">
      <c r="A291" s="52"/>
      <c r="B291" s="52"/>
      <c r="C291" s="52"/>
      <c r="D291" s="52"/>
      <c r="E291" s="52"/>
      <c r="G291" s="52"/>
      <c r="H291" s="52"/>
      <c r="I291" s="53" t="s">
        <v>625</v>
      </c>
      <c r="J291" s="54"/>
      <c r="K291" s="54"/>
      <c r="L291" s="54"/>
      <c r="M291" s="54"/>
      <c r="N291" s="54"/>
      <c r="O291" s="54"/>
      <c r="P291" s="55"/>
    </row>
    <row r="292" spans="1:16" ht="31" x14ac:dyDescent="0.35">
      <c r="B292" s="56"/>
      <c r="C292" s="57" t="s">
        <v>579</v>
      </c>
      <c r="D292" s="57" t="s">
        <v>365</v>
      </c>
      <c r="E292" s="57" t="s">
        <v>719</v>
      </c>
      <c r="F292" s="57" t="s">
        <v>565</v>
      </c>
      <c r="I292" s="23" t="s">
        <v>240</v>
      </c>
      <c r="J292" s="23" t="s">
        <v>241</v>
      </c>
      <c r="K292" s="23" t="s">
        <v>242</v>
      </c>
      <c r="L292" s="23" t="s">
        <v>243</v>
      </c>
      <c r="M292" s="23" t="s">
        <v>244</v>
      </c>
      <c r="N292" s="23" t="s">
        <v>245</v>
      </c>
      <c r="O292" s="23" t="s">
        <v>250</v>
      </c>
      <c r="P292" s="23" t="s">
        <v>626</v>
      </c>
    </row>
    <row r="293" spans="1:16" s="28" customFormat="1" ht="77.5" x14ac:dyDescent="0.35">
      <c r="A293" s="16"/>
      <c r="B293" s="56"/>
      <c r="C293" s="56" t="s">
        <v>755</v>
      </c>
      <c r="D293" s="57"/>
      <c r="E293" s="58"/>
      <c r="F293" s="59" t="s">
        <v>756</v>
      </c>
      <c r="I293" s="30" t="s">
        <v>246</v>
      </c>
      <c r="J293" s="17">
        <f>COUNTIF($B8:$B290,"=1")</f>
        <v>152</v>
      </c>
      <c r="K293" s="28">
        <f>COUNTIFS($B$9:$B$284,"=1",($F$9:$F$284),"=2")</f>
        <v>0</v>
      </c>
      <c r="L293" s="17">
        <f>COUNTIFS($B$9:$B$284,"=1",($F$9:$F$284),"=1")</f>
        <v>0</v>
      </c>
      <c r="M293" s="28">
        <f>COUNTIFS($B$9:$B$284,"=1",($F$9:$F$284),"=0")</f>
        <v>0</v>
      </c>
      <c r="N293" s="17">
        <f>COUNTIFS($B$9:$B$284,"=1",($F$9:$F$284),"=7")</f>
        <v>0</v>
      </c>
      <c r="O293" s="17">
        <f>COUNTIFS($B$9:$B$284,"=1",($F$9:$F$284),"=8")</f>
        <v>0</v>
      </c>
      <c r="P293" s="29">
        <f>K293/(J293-O293)*100</f>
        <v>0</v>
      </c>
    </row>
    <row r="294" spans="1:16" ht="31" x14ac:dyDescent="0.35">
      <c r="B294" s="56"/>
      <c r="C294" s="56" t="s">
        <v>366</v>
      </c>
      <c r="D294" s="56" t="s">
        <v>213</v>
      </c>
      <c r="E294" s="56" t="s">
        <v>709</v>
      </c>
      <c r="F294" s="56"/>
      <c r="I294" s="27" t="s">
        <v>247</v>
      </c>
      <c r="J294" s="17">
        <f>COUNTIF($B9:$B291,"=2")</f>
        <v>47</v>
      </c>
      <c r="K294" s="17">
        <f>COUNTIFS($B$9:$B$284,"=2",($F$9:$F$284),"=2")</f>
        <v>0</v>
      </c>
      <c r="L294" s="17">
        <f>COUNTIFS($B$9:$B$284,"=2",($F$9:$F$284),"=1")</f>
        <v>0</v>
      </c>
      <c r="M294" s="17">
        <f>COUNTIFS($B$9:$B$284,"=2",($F$9:$F$284),"=0")</f>
        <v>0</v>
      </c>
      <c r="N294" s="17">
        <f>COUNTIFS($B$9:$B$284,"=2",($F$9:$F$284),"=7")</f>
        <v>0</v>
      </c>
      <c r="O294" s="17">
        <f>COUNTIFS($B$9:$B$284,"=2",($F$9:$F$284),"=8")</f>
        <v>0</v>
      </c>
      <c r="P294" s="29">
        <f>K294/(J294-O294)*100</f>
        <v>0</v>
      </c>
    </row>
    <row r="295" spans="1:16" ht="46.5" x14ac:dyDescent="0.35">
      <c r="B295" s="56"/>
      <c r="C295" s="56" t="s">
        <v>367</v>
      </c>
      <c r="D295" s="56" t="s">
        <v>660</v>
      </c>
      <c r="E295" s="56" t="s">
        <v>710</v>
      </c>
      <c r="F295" s="56"/>
      <c r="I295" s="27" t="s">
        <v>248</v>
      </c>
      <c r="J295" s="17">
        <f>COUNTIF($B9:$B292,"=3")</f>
        <v>11</v>
      </c>
      <c r="K295" s="17">
        <f>COUNTIFS($B$9:$B$284,"=3",($F$9:$F$284),"=2")</f>
        <v>0</v>
      </c>
      <c r="L295" s="17">
        <f>COUNTIFS($B$9:$B$284,"=3",($F$9:$F$284),"=1")</f>
        <v>0</v>
      </c>
      <c r="M295" s="17">
        <f>COUNTIFS($B$9:$B$284,"=3",($F$9:$F$284),"=0")</f>
        <v>0</v>
      </c>
      <c r="N295" s="17">
        <f>COUNTIFS($B$9:$B$284,"=3",($F$9:$F$284),"=7")</f>
        <v>0</v>
      </c>
      <c r="O295" s="17">
        <f>COUNTIFS($B$9:$B$284,"=3",($F$9:$F$284),"=8")</f>
        <v>0</v>
      </c>
      <c r="P295" s="29">
        <f>K295/(J295-O295)*100</f>
        <v>0</v>
      </c>
    </row>
    <row r="296" spans="1:16" ht="31" x14ac:dyDescent="0.35">
      <c r="B296" s="56"/>
      <c r="C296" s="56" t="s">
        <v>379</v>
      </c>
      <c r="D296" s="56" t="s">
        <v>215</v>
      </c>
      <c r="E296" s="56" t="s">
        <v>553</v>
      </c>
      <c r="F296" s="56"/>
      <c r="I296" s="26" t="s">
        <v>249</v>
      </c>
      <c r="J296" s="26">
        <f>SUM(J293:J295)</f>
        <v>210</v>
      </c>
      <c r="K296" s="26">
        <f t="shared" ref="K296:O296" si="11">SUM(K293:K295)</f>
        <v>0</v>
      </c>
      <c r="L296" s="26">
        <f t="shared" si="11"/>
        <v>0</v>
      </c>
      <c r="M296" s="26">
        <f t="shared" si="11"/>
        <v>0</v>
      </c>
      <c r="N296" s="26">
        <f t="shared" si="11"/>
        <v>0</v>
      </c>
      <c r="O296" s="26">
        <f t="shared" si="11"/>
        <v>0</v>
      </c>
      <c r="P296" s="34">
        <f t="shared" ref="P296" si="12">K296/(J296-O296)*100</f>
        <v>0</v>
      </c>
    </row>
    <row r="297" spans="1:16" ht="46.5" x14ac:dyDescent="0.35">
      <c r="B297" s="56"/>
      <c r="C297" s="56" t="s">
        <v>198</v>
      </c>
      <c r="D297" s="56" t="s">
        <v>370</v>
      </c>
      <c r="E297" s="56" t="s">
        <v>864</v>
      </c>
      <c r="F297" s="56" t="s">
        <v>865</v>
      </c>
    </row>
    <row r="298" spans="1:16" x14ac:dyDescent="0.35">
      <c r="B298" s="56"/>
      <c r="C298" s="56" t="s">
        <v>205</v>
      </c>
      <c r="D298" s="56" t="s">
        <v>36</v>
      </c>
      <c r="E298" s="56" t="s">
        <v>368</v>
      </c>
      <c r="F298" s="56"/>
    </row>
    <row r="299" spans="1:16" ht="31" x14ac:dyDescent="0.35">
      <c r="B299" s="56"/>
      <c r="C299" s="56" t="s">
        <v>369</v>
      </c>
      <c r="D299" s="56" t="s">
        <v>195</v>
      </c>
      <c r="E299" s="56" t="s">
        <v>554</v>
      </c>
      <c r="F299" s="56"/>
    </row>
    <row r="300" spans="1:16" ht="46.5" x14ac:dyDescent="0.35">
      <c r="B300" s="56"/>
      <c r="C300" s="56" t="s">
        <v>206</v>
      </c>
      <c r="D300" s="56" t="s">
        <v>38</v>
      </c>
      <c r="E300" s="56" t="s">
        <v>712</v>
      </c>
      <c r="F300" s="56" t="s">
        <v>711</v>
      </c>
    </row>
    <row r="301" spans="1:16" x14ac:dyDescent="0.35">
      <c r="B301" s="56"/>
      <c r="C301" s="56" t="s">
        <v>200</v>
      </c>
      <c r="D301" s="56" t="s">
        <v>201</v>
      </c>
      <c r="E301" s="56" t="s">
        <v>705</v>
      </c>
      <c r="F301" s="56"/>
    </row>
    <row r="302" spans="1:16" ht="31" x14ac:dyDescent="0.35">
      <c r="B302" s="56"/>
      <c r="C302" s="56" t="s">
        <v>214</v>
      </c>
      <c r="D302" s="56" t="s">
        <v>52</v>
      </c>
      <c r="E302" s="56" t="s">
        <v>555</v>
      </c>
      <c r="F302" s="56"/>
    </row>
    <row r="303" spans="1:16" ht="62" x14ac:dyDescent="0.35">
      <c r="B303" s="56"/>
      <c r="C303" s="56" t="s">
        <v>203</v>
      </c>
      <c r="D303" s="56" t="s">
        <v>204</v>
      </c>
      <c r="E303" s="56" t="s">
        <v>866</v>
      </c>
      <c r="F303" s="56" t="s">
        <v>867</v>
      </c>
    </row>
    <row r="304" spans="1:16" ht="46.5" x14ac:dyDescent="0.35">
      <c r="B304" s="56"/>
      <c r="C304" s="56" t="s">
        <v>210</v>
      </c>
      <c r="D304" s="56" t="s">
        <v>211</v>
      </c>
      <c r="E304" s="60" t="s">
        <v>713</v>
      </c>
      <c r="F304" s="56"/>
    </row>
    <row r="305" spans="1:47" x14ac:dyDescent="0.35">
      <c r="B305" s="56"/>
      <c r="C305" s="56" t="s">
        <v>797</v>
      </c>
      <c r="D305" s="56" t="s">
        <v>798</v>
      </c>
      <c r="E305" s="60" t="s">
        <v>799</v>
      </c>
      <c r="F305" s="56"/>
    </row>
    <row r="306" spans="1:47" ht="31" x14ac:dyDescent="0.35">
      <c r="B306" s="56"/>
      <c r="C306" s="56" t="s">
        <v>202</v>
      </c>
      <c r="D306" s="56" t="s">
        <v>188</v>
      </c>
      <c r="E306" s="56" t="s">
        <v>371</v>
      </c>
      <c r="F306" s="56"/>
    </row>
    <row r="307" spans="1:47" s="28" customFormat="1" ht="31" x14ac:dyDescent="0.35">
      <c r="A307" s="16"/>
      <c r="B307" s="56"/>
      <c r="C307" s="56" t="s">
        <v>759</v>
      </c>
      <c r="D307" s="56"/>
      <c r="E307" s="56"/>
      <c r="F307" s="59" t="s">
        <v>758</v>
      </c>
    </row>
    <row r="308" spans="1:47" x14ac:dyDescent="0.35">
      <c r="B308" s="56"/>
      <c r="C308" s="56" t="s">
        <v>373</v>
      </c>
      <c r="D308" s="56" t="s">
        <v>194</v>
      </c>
      <c r="E308" s="56" t="s">
        <v>556</v>
      </c>
      <c r="F308" s="56"/>
    </row>
    <row r="309" spans="1:47" ht="31" x14ac:dyDescent="0.35">
      <c r="B309" s="56"/>
      <c r="C309" s="56" t="s">
        <v>372</v>
      </c>
      <c r="D309" s="56" t="s">
        <v>212</v>
      </c>
      <c r="E309" s="56" t="s">
        <v>858</v>
      </c>
      <c r="F309" s="56"/>
    </row>
    <row r="310" spans="1:47" ht="62" x14ac:dyDescent="0.35">
      <c r="B310" s="56"/>
      <c r="C310" s="56" t="s">
        <v>374</v>
      </c>
      <c r="D310" s="56" t="s">
        <v>193</v>
      </c>
      <c r="E310" s="56" t="s">
        <v>860</v>
      </c>
      <c r="F310" s="56"/>
    </row>
    <row r="311" spans="1:47" ht="77.5" x14ac:dyDescent="0.35">
      <c r="B311" s="56"/>
      <c r="C311" s="56" t="s">
        <v>375</v>
      </c>
      <c r="D311" s="56" t="s">
        <v>199</v>
      </c>
      <c r="E311" s="60" t="s">
        <v>859</v>
      </c>
      <c r="F311" s="56"/>
    </row>
    <row r="312" spans="1:47" s="28" customFormat="1" ht="46.5" x14ac:dyDescent="0.35">
      <c r="A312" s="16"/>
      <c r="B312" s="56"/>
      <c r="C312" s="56" t="s">
        <v>376</v>
      </c>
      <c r="D312" s="56" t="s">
        <v>196</v>
      </c>
      <c r="E312" s="56" t="s">
        <v>862</v>
      </c>
      <c r="F312" s="56" t="s">
        <v>861</v>
      </c>
    </row>
    <row r="313" spans="1:47" ht="31" x14ac:dyDescent="0.35">
      <c r="B313" s="56"/>
      <c r="C313" s="56" t="s">
        <v>377</v>
      </c>
      <c r="D313" s="56" t="s">
        <v>197</v>
      </c>
      <c r="E313" s="56" t="s">
        <v>714</v>
      </c>
      <c r="F313" s="56"/>
    </row>
    <row r="314" spans="1:47" s="28" customFormat="1" ht="124" x14ac:dyDescent="0.35">
      <c r="A314" s="16"/>
      <c r="B314" s="56"/>
      <c r="C314" s="56" t="s">
        <v>378</v>
      </c>
      <c r="D314" s="56" t="s">
        <v>531</v>
      </c>
      <c r="E314" s="56" t="s">
        <v>863</v>
      </c>
      <c r="F314" s="56" t="s">
        <v>803</v>
      </c>
    </row>
    <row r="315" spans="1:47" ht="77.5" x14ac:dyDescent="0.35">
      <c r="B315" s="56"/>
      <c r="C315" s="56" t="s">
        <v>577</v>
      </c>
      <c r="D315" s="56"/>
      <c r="E315" s="56"/>
      <c r="F315" s="11" t="s">
        <v>533</v>
      </c>
    </row>
    <row r="316" spans="1:47" s="62" customFormat="1" ht="77.5" x14ac:dyDescent="0.35">
      <c r="A316" s="16"/>
      <c r="B316" s="56"/>
      <c r="C316" s="56" t="s">
        <v>744</v>
      </c>
      <c r="D316" s="56" t="s">
        <v>734</v>
      </c>
      <c r="E316" s="56">
        <v>2024</v>
      </c>
      <c r="F316" s="61" t="s">
        <v>745</v>
      </c>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c r="AR316" s="28"/>
      <c r="AS316" s="28"/>
      <c r="AT316" s="28"/>
      <c r="AU316" s="28"/>
    </row>
    <row r="317" spans="1:47" ht="53.9" customHeight="1" x14ac:dyDescent="0.35">
      <c r="B317" s="56"/>
      <c r="C317" s="56" t="s">
        <v>549</v>
      </c>
      <c r="D317" s="56" t="s">
        <v>552</v>
      </c>
      <c r="E317" s="63">
        <v>44834</v>
      </c>
      <c r="F317" s="56"/>
    </row>
    <row r="318" spans="1:47" ht="31" x14ac:dyDescent="0.35">
      <c r="B318" s="56"/>
      <c r="C318" s="56" t="s">
        <v>381</v>
      </c>
      <c r="D318" s="56" t="s">
        <v>382</v>
      </c>
      <c r="E318" s="63">
        <v>44266</v>
      </c>
      <c r="F318" s="56"/>
    </row>
    <row r="319" spans="1:47" ht="31" x14ac:dyDescent="0.35">
      <c r="B319" s="56"/>
      <c r="C319" s="56" t="s">
        <v>383</v>
      </c>
      <c r="D319" s="56" t="s">
        <v>386</v>
      </c>
      <c r="E319" s="56" t="s">
        <v>397</v>
      </c>
      <c r="F319" s="56"/>
    </row>
    <row r="320" spans="1:47" ht="403" x14ac:dyDescent="0.35">
      <c r="B320" s="56"/>
      <c r="C320" s="56" t="s">
        <v>208</v>
      </c>
      <c r="D320" s="56" t="s">
        <v>209</v>
      </c>
      <c r="E320" s="56">
        <v>2020</v>
      </c>
      <c r="F320" s="56" t="s">
        <v>557</v>
      </c>
    </row>
    <row r="321" spans="1:7" ht="31" x14ac:dyDescent="0.35">
      <c r="B321" s="56"/>
      <c r="C321" s="56" t="s">
        <v>575</v>
      </c>
      <c r="D321" s="56" t="s">
        <v>576</v>
      </c>
      <c r="E321" s="56"/>
      <c r="F321" s="56"/>
    </row>
    <row r="322" spans="1:7" ht="144.65" customHeight="1" x14ac:dyDescent="0.35">
      <c r="B322" s="56"/>
      <c r="C322" s="56" t="s">
        <v>207</v>
      </c>
      <c r="D322" s="56" t="s">
        <v>387</v>
      </c>
      <c r="E322" s="56">
        <v>2011</v>
      </c>
      <c r="F322" s="56" t="s">
        <v>558</v>
      </c>
    </row>
    <row r="323" spans="1:7" ht="46.5" x14ac:dyDescent="0.35">
      <c r="B323" s="56"/>
      <c r="C323" s="56" t="s">
        <v>380</v>
      </c>
      <c r="D323" s="56" t="s">
        <v>396</v>
      </c>
      <c r="E323" s="63" t="s">
        <v>717</v>
      </c>
      <c r="F323" s="56"/>
    </row>
    <row r="324" spans="1:7" ht="31" x14ac:dyDescent="0.35">
      <c r="B324" s="56"/>
      <c r="C324" s="56" t="s">
        <v>384</v>
      </c>
      <c r="D324" s="56" t="s">
        <v>385</v>
      </c>
      <c r="E324" s="60" t="s">
        <v>706</v>
      </c>
      <c r="F324" s="56"/>
    </row>
    <row r="325" spans="1:7" s="28" customFormat="1" ht="46.5" x14ac:dyDescent="0.35">
      <c r="A325" s="16"/>
      <c r="B325" s="56"/>
      <c r="C325" s="56" t="s">
        <v>388</v>
      </c>
      <c r="D325" s="56" t="s">
        <v>389</v>
      </c>
      <c r="E325" s="60" t="s">
        <v>715</v>
      </c>
      <c r="F325" s="56"/>
      <c r="G325" s="17"/>
    </row>
    <row r="326" spans="1:7" s="28" customFormat="1" ht="201.5" x14ac:dyDescent="0.35">
      <c r="A326" s="16"/>
      <c r="B326" s="56"/>
      <c r="C326" s="56" t="s">
        <v>390</v>
      </c>
      <c r="D326" s="56" t="s">
        <v>391</v>
      </c>
      <c r="E326" s="56"/>
      <c r="F326" s="56" t="s">
        <v>582</v>
      </c>
      <c r="G326" s="17"/>
    </row>
    <row r="327" spans="1:7" ht="46.5" x14ac:dyDescent="0.35">
      <c r="B327" s="56"/>
      <c r="C327" s="56" t="s">
        <v>394</v>
      </c>
      <c r="D327" s="56" t="s">
        <v>395</v>
      </c>
      <c r="E327" s="56" t="s">
        <v>716</v>
      </c>
      <c r="F327" s="56"/>
    </row>
    <row r="328" spans="1:7" x14ac:dyDescent="0.35">
      <c r="B328" s="56"/>
      <c r="C328" s="56" t="s">
        <v>398</v>
      </c>
      <c r="D328" s="56" t="s">
        <v>399</v>
      </c>
      <c r="E328" s="56" t="s">
        <v>400</v>
      </c>
      <c r="F328" s="56"/>
    </row>
    <row r="329" spans="1:7" ht="46.5" x14ac:dyDescent="0.35">
      <c r="B329" s="56"/>
      <c r="C329" s="56" t="s">
        <v>534</v>
      </c>
      <c r="D329" s="11" t="s">
        <v>533</v>
      </c>
      <c r="E329" s="56"/>
      <c r="F329" s="56"/>
    </row>
    <row r="330" spans="1:7" x14ac:dyDescent="0.35">
      <c r="B330" s="56"/>
      <c r="C330" s="56" t="s">
        <v>535</v>
      </c>
      <c r="D330" s="56"/>
      <c r="E330" s="56" t="s">
        <v>566</v>
      </c>
      <c r="F330" s="56"/>
    </row>
  </sheetData>
  <sheetProtection algorithmName="SHA-512" hashValue="k+FgFW23LpCEWxMSIndmAgFGaCfaesT0h8QkPMx+Docnjgcg+vMhu+3rZs5Jg4Re0vi/oHyRRDhHUtZxZWaLGA==" saltValue="B/XZJYMjddur62Yos15GZg==" spinCount="100000" sheet="1" objects="1" scenarios="1"/>
  <sortState xmlns:xlrd2="http://schemas.microsoft.com/office/spreadsheetml/2017/richdata2" ref="A303:O330">
    <sortCondition ref="C303:C330"/>
  </sortState>
  <customSheetViews>
    <customSheetView guid="{380C5EF6-E691-43C2-9489-59FC346F7054}" scale="70" showPageBreaks="1" fitToPage="1" printArea="1" hiddenColumns="1" topLeftCell="A19">
      <selection activeCell="E35" sqref="E35"/>
      <rowBreaks count="7" manualBreakCount="7">
        <brk id="58" max="16383" man="1"/>
        <brk id="127" max="16383" man="1"/>
        <brk id="157" max="16383" man="1"/>
        <brk id="189" max="16383" man="1"/>
        <brk id="221" max="16383" man="1"/>
        <brk id="244" max="16383" man="1"/>
        <brk id="308" max="16383" man="1"/>
      </rowBreaks>
      <pageMargins left="0.23622047244094491" right="0.23622047244094491" top="0.35433070866141736" bottom="0.35433070866141736" header="0.31496062992125984" footer="0.31496062992125984"/>
      <pageSetup paperSize="9" scale="37" fitToHeight="0" orientation="landscape" r:id="rId1"/>
      <headerFooter>
        <oddFooter>&amp;C&amp;P/&amp;N</oddFooter>
      </headerFooter>
    </customSheetView>
  </customSheetViews>
  <mergeCells count="70">
    <mergeCell ref="E155:H155"/>
    <mergeCell ref="E128:H128"/>
    <mergeCell ref="C127:D127"/>
    <mergeCell ref="C128:D128"/>
    <mergeCell ref="C154:D154"/>
    <mergeCell ref="E127:H127"/>
    <mergeCell ref="I291:P291"/>
    <mergeCell ref="C1:H1"/>
    <mergeCell ref="C2:H2"/>
    <mergeCell ref="C185:D185"/>
    <mergeCell ref="C186:D186"/>
    <mergeCell ref="E185:H185"/>
    <mergeCell ref="E186:H186"/>
    <mergeCell ref="E156:H156"/>
    <mergeCell ref="E157:H157"/>
    <mergeCell ref="E4:H4"/>
    <mergeCell ref="E5:H5"/>
    <mergeCell ref="E6:H6"/>
    <mergeCell ref="E7:H7"/>
    <mergeCell ref="C6:D6"/>
    <mergeCell ref="C7:D7"/>
    <mergeCell ref="E125:H125"/>
    <mergeCell ref="C125:D125"/>
    <mergeCell ref="C126:D126"/>
    <mergeCell ref="C238:D238"/>
    <mergeCell ref="C217:D217"/>
    <mergeCell ref="C236:D236"/>
    <mergeCell ref="C234:H234"/>
    <mergeCell ref="E217:H217"/>
    <mergeCell ref="E235:H235"/>
    <mergeCell ref="E236:H236"/>
    <mergeCell ref="E237:H237"/>
    <mergeCell ref="E238:H238"/>
    <mergeCell ref="C235:D235"/>
    <mergeCell ref="C237:D237"/>
    <mergeCell ref="C215:D215"/>
    <mergeCell ref="C155:D155"/>
    <mergeCell ref="E154:H154"/>
    <mergeCell ref="C60:H60"/>
    <mergeCell ref="C4:D4"/>
    <mergeCell ref="C5:D5"/>
    <mergeCell ref="C216:D216"/>
    <mergeCell ref="E214:H214"/>
    <mergeCell ref="E215:H215"/>
    <mergeCell ref="C156:D156"/>
    <mergeCell ref="C157:D157"/>
    <mergeCell ref="C213:H213"/>
    <mergeCell ref="C183:D183"/>
    <mergeCell ref="C184:D184"/>
    <mergeCell ref="E183:H183"/>
    <mergeCell ref="E184:H184"/>
    <mergeCell ref="E216:H216"/>
    <mergeCell ref="C214:D214"/>
    <mergeCell ref="E126:H126"/>
    <mergeCell ref="D287:E287"/>
    <mergeCell ref="D288:E288"/>
    <mergeCell ref="D289:E289"/>
    <mergeCell ref="D290:E290"/>
    <mergeCell ref="C3:H3"/>
    <mergeCell ref="C124:H124"/>
    <mergeCell ref="C153:H153"/>
    <mergeCell ref="C182:H182"/>
    <mergeCell ref="C61:D61"/>
    <mergeCell ref="C62:D62"/>
    <mergeCell ref="C63:D63"/>
    <mergeCell ref="C64:D64"/>
    <mergeCell ref="E61:H61"/>
    <mergeCell ref="E62:H62"/>
    <mergeCell ref="E63:H63"/>
    <mergeCell ref="E64:H64"/>
  </mergeCells>
  <phoneticPr fontId="9" type="noConversion"/>
  <hyperlinks>
    <hyperlink ref="D329" r:id="rId2" xr:uid="{00000000-0004-0000-0000-000000000000}"/>
    <hyperlink ref="F315" r:id="rId3" xr:uid="{00000000-0004-0000-0000-000001000000}"/>
    <hyperlink ref="F316" r:id="rId4" xr:uid="{00000000-0004-0000-0000-000003000000}"/>
    <hyperlink ref="F293" r:id="rId5" display="https://www.helsedirektoratet.no/faglige-rad/bruker-og-parorendemedvirkning-i-rus-og-psykisk-helsefeltet" xr:uid="{0F4BF04B-9F53-4D79-8304-0582E2057DF9}"/>
    <hyperlink ref="F307" r:id="rId6" display="https://www.helsenorge.no/rettigheter/individuell-plan/" xr:uid="{8899ECC6-1D68-4C20-AE00-E322EF52EE4F}"/>
  </hyperlinks>
  <pageMargins left="0.23622047244094491" right="0.23622047244094491" top="0.35433070866141736" bottom="0.35433070866141736" header="0.31496062992125984" footer="0.31496062992125984"/>
  <pageSetup paperSize="9" scale="37" fitToHeight="0" orientation="landscape" r:id="rId7"/>
  <headerFooter>
    <oddFooter>&amp;C&amp;P/&amp;N</oddFooter>
  </headerFooter>
  <rowBreaks count="7" manualBreakCount="7">
    <brk id="59" max="16383" man="1"/>
    <brk id="123" max="16383" man="1"/>
    <brk id="152" max="16383" man="1"/>
    <brk id="181" max="16383" man="1"/>
    <brk id="212" max="16383" man="1"/>
    <brk id="233" max="16383" man="1"/>
    <brk id="291" max="16383" man="1"/>
  </rowBreaks>
  <ignoredErrors>
    <ignoredError sqref="A9 A43 A48 A56 A59 A66" twoDigitTextYear="1"/>
    <ignoredError sqref="A3 A60" numberStoredAsText="1"/>
  </ignoredErrors>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3"/>
  <dimension ref="A1"/>
  <sheetViews>
    <sheetView workbookViewId="0">
      <selection activeCell="J31" sqref="J31:J37"/>
    </sheetView>
  </sheetViews>
  <sheetFormatPr baseColWidth="10" defaultRowHeight="14.5" x14ac:dyDescent="0.35"/>
  <sheetData/>
  <customSheetViews>
    <customSheetView guid="{380C5EF6-E691-43C2-9489-59FC346F7054}">
      <selection activeCell="J31" sqref="J31:J37"/>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standarder 2022</vt:lpstr>
      <vt:lpstr>Ark3</vt:lpstr>
      <vt:lpstr>'standarder 2022'!Utskriftsområde</vt:lpstr>
    </vt:vector>
  </TitlesOfParts>
  <Company>Helse Sør-Øst RHF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 Haugen Mariniusson</dc:creator>
  <cp:lastModifiedBy>Mathea Fretheim Walle</cp:lastModifiedBy>
  <cp:lastPrinted>2020-02-12T12:11:29Z</cp:lastPrinted>
  <dcterms:created xsi:type="dcterms:W3CDTF">2019-01-08T10:23:07Z</dcterms:created>
  <dcterms:modified xsi:type="dcterms:W3CDTF">2026-01-23T12:39:47Z</dcterms:modified>
</cp:coreProperties>
</file>